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tabRatio="841" activeTab="0"/>
  </bookViews>
  <sheets>
    <sheet name="Bal Orç" sheetId="1" r:id="rId1"/>
    <sheet name="Desp Funç Sub Funç" sheetId="2" r:id="rId2"/>
    <sheet name="RCL" sheetId="3" r:id="rId3"/>
    <sheet name="Desp Rec RPPS" sheetId="4" r:id="rId4"/>
    <sheet name="Disp Financ RPPS" sheetId="5" r:id="rId5"/>
    <sheet name="Res Nominal - Geral" sheetId="6" r:id="rId6"/>
    <sheet name="Res Nominal - RPPS" sheetId="7" r:id="rId7"/>
    <sheet name="Res Primário" sheetId="8" r:id="rId8"/>
    <sheet name="Disp Financ" sheetId="9" r:id="rId9"/>
    <sheet name="Restos a Pagar" sheetId="10" r:id="rId10"/>
  </sheets>
  <definedNames/>
  <calcPr fullCalcOnLoad="1"/>
</workbook>
</file>

<file path=xl/sharedStrings.xml><?xml version="1.0" encoding="utf-8"?>
<sst xmlns="http://schemas.openxmlformats.org/spreadsheetml/2006/main" count="1019" uniqueCount="655">
  <si>
    <t>RECEITAS</t>
  </si>
  <si>
    <t>Previsão Inicial</t>
  </si>
  <si>
    <t>Previsão Atualizada</t>
  </si>
  <si>
    <t>Previstas Até o Bimestre</t>
  </si>
  <si>
    <t>Realizadas Até o Bimestre</t>
  </si>
  <si>
    <t>Saldo à Realizar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</si>
  <si>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</si>
  <si>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</si>
  <si>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</si>
  <si>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</si>
  <si>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</si>
  <si>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</si>
  <si>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</si>
  <si>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</si>
  <si>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</si>
  <si>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</si>
  <si>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</si>
  <si>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</si>
  <si>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</si>
  <si>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SUBTOTAL DAS RECEITAS</t>
  </si>
  <si>
    <t xml:space="preserve"> OPERAÇÃO DE CREDITO</t>
  </si>
  <si>
    <t xml:space="preserve">SUBTOTAL COM REFINANCIAMENTO (III) = (I + II) </t>
  </si>
  <si>
    <t>DEFICIT (IV)</t>
  </si>
  <si>
    <t>TOTAL (V) = (III + IV)</t>
  </si>
  <si>
    <t>DESPESAS</t>
  </si>
  <si>
    <t>Inicial</t>
  </si>
  <si>
    <t>Empenhado</t>
  </si>
  <si>
    <t>Liquidado</t>
  </si>
  <si>
    <t>Pago</t>
  </si>
  <si>
    <t>PESSOAL E ENCARGOS SOCIAIS</t>
  </si>
  <si>
    <t>JUROS E ENCARGOS DA DÍVIDA</t>
  </si>
  <si>
    <t>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</si>
  <si>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</si>
  <si>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</si>
  <si>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</si>
  <si>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</si>
  <si>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</si>
  <si>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SUBTOTAL DAS DESPESAS (VI)</t>
  </si>
  <si>
    <t>SUBTOTAL COM REFINANCIAMENTO (VIII) = (VI+VII)</t>
  </si>
  <si>
    <t>SUPERÁVIT (IX)</t>
  </si>
  <si>
    <t>TOTAL (X) = (VIII+IX)</t>
  </si>
  <si>
    <t>REINALDO NOGUEIRA LOPES CRUZ</t>
  </si>
  <si>
    <t>ROMEU SÉRGIO COLAN</t>
  </si>
  <si>
    <t>CONTADOR - CRC-SP 127629</t>
  </si>
  <si>
    <t xml:space="preserve">            PREFEITURA MUNICIPAL DE INDAIATUBA</t>
  </si>
  <si>
    <t>PREFEITO MUNICIPAL</t>
  </si>
  <si>
    <t>Realizadas no Bimestre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</si>
  <si>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</si>
  <si>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</si>
  <si>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</si>
  <si>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</si>
  <si>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Cred. Adic. / Anulações</t>
  </si>
  <si>
    <t>Dotação Atualizada</t>
  </si>
  <si>
    <t>Saldo à Empenhar</t>
  </si>
  <si>
    <t>Saldo à Liquidar</t>
  </si>
  <si>
    <t>Saldo à Pagar</t>
  </si>
  <si>
    <t>OUTRAS DESPESAS CORRENTES</t>
  </si>
  <si>
    <t xml:space="preserve">     SUPERÁVIT FINANCEIRO</t>
  </si>
  <si>
    <t xml:space="preserve">     REABERTURA DE CRÉDITOS ADICIONAIS</t>
  </si>
  <si>
    <t>SALDOS DE EXERCÍCIOS ANTERIORES (UTILIZADOS PARA CRÉDITOS ADICIONAIS)</t>
  </si>
  <si>
    <t>TOTAL RECEITAS + SALDOS DE EXERCÍCIOS ANTERIORES</t>
  </si>
  <si>
    <t>AMORTIZAÇÃO DA DIVIDA - REFINANC. (VII)</t>
  </si>
  <si>
    <t>Relatório Resumido da Execução Orçamentária - RREO - Balanço Orçamentário - Período: 3º Bimestre (2015)</t>
  </si>
  <si>
    <t>Relatorio Resumido da Execução Orçamentaria - Demonstrativo das Despesas por Função e Subfunção - 3º Bimestre (2015)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</si>
  <si>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</si>
  <si>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</si>
  <si>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</si>
  <si>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</si>
  <si>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</si>
  <si>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</si>
  <si>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</si>
  <si>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</si>
  <si>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</si>
  <si>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</si>
  <si>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</si>
  <si>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</si>
  <si>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</si>
  <si>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</si>
  <si>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</si>
  <si>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</si>
  <si>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</si>
  <si>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</si>
  <si>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</si>
  <si>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</si>
  <si>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</si>
  <si>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</si>
  <si>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</si>
  <si>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</si>
  <si>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</si>
  <si>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</si>
  <si>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</si>
  <si>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</si>
  <si>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</si>
  <si>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</si>
  <si>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</si>
  <si>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</si>
  <si>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</si>
  <si>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</si>
  <si>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</si>
  <si>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</si>
  <si>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</si>
  <si>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</si>
  <si>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</si>
  <si>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</si>
  <si>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</si>
  <si>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</si>
  <si>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</si>
  <si>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</si>
  <si>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</si>
  <si>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</si>
  <si>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</si>
  <si>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</si>
  <si>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</si>
  <si>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</si>
  <si>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</si>
  <si>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</si>
  <si>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</si>
  <si>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</si>
  <si>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</si>
  <si>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</si>
  <si>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</si>
  <si>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</si>
  <si>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</si>
  <si>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</si>
  <si>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</si>
  <si>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</si>
  <si>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</si>
  <si>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</si>
  <si>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</si>
  <si>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</si>
  <si>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</si>
  <si>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</si>
  <si>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</si>
  <si>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</si>
  <si>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</si>
  <si>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</si>
  <si>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</si>
  <si>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</si>
  <si>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</si>
  <si>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</si>
  <si>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</si>
  <si>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</si>
  <si>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</si>
  <si>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</si>
  <si>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</si>
  <si>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</si>
  <si>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</si>
  <si>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604</t>
  </si>
  <si>
    <t>Defesa Sanitária Animal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</si>
  <si>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</si>
  <si>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</si>
  <si>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</si>
  <si>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</si>
  <si>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</si>
  <si>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</si>
  <si>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</si>
  <si>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</si>
  <si>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</si>
  <si>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</si>
  <si>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</si>
  <si>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</si>
  <si>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543</t>
  </si>
  <si>
    <t>Recuperação de Áreas Degradadas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</si>
  <si>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</si>
  <si>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</si>
  <si>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</si>
  <si>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</si>
  <si>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</si>
  <si>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</si>
  <si>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</si>
  <si>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</si>
  <si>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</si>
  <si>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</si>
  <si>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</si>
  <si>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</si>
  <si>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</si>
  <si>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</si>
  <si>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</si>
  <si>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</si>
  <si>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28</t>
  </si>
  <si>
    <t>Encargos Especiais</t>
  </si>
  <si>
    <t>843</t>
  </si>
  <si>
    <t>Serviço da Dívida Interna</t>
  </si>
  <si>
    <t>846</t>
  </si>
  <si>
    <t>Outros Encargos Especiais</t>
  </si>
  <si>
    <t>Reserva de Contingência</t>
  </si>
  <si>
    <t>-50000</t>
  </si>
  <si>
    <t>Total</t>
  </si>
  <si>
    <t>Demonstrativo de Apuração da Receita - R.C.L. Período: Julho 2014 à Junho 2015</t>
  </si>
  <si>
    <t>ESPECIFICAÇÃO</t>
  </si>
  <si>
    <t>EVOLUÇÃO DA DESPESA LÍQUIDA NOS ÚLTIMOS DOZE MESES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</si>
  <si>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</si>
  <si>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</si>
  <si>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</si>
  <si>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</si>
  <si>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</si>
  <si>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</si>
  <si>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</si>
  <si>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</si>
  <si>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</si>
  <si>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</si>
  <si>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</si>
  <si>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</si>
  <si>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TOTAIS</t>
  </si>
  <si>
    <t>RECEITA AGROPECUÁRIA</t>
  </si>
  <si>
    <t>RECEITA INDUSTRIAL</t>
  </si>
  <si>
    <t>RECEITAS CORRENTES (I)</t>
  </si>
  <si>
    <t>DEDUÇÕES</t>
  </si>
  <si>
    <t>CONTRIB. DO SERVIDOR A RPPS</t>
  </si>
  <si>
    <t>RECEITA COMP. PREVIDENCIÁRIA</t>
  </si>
  <si>
    <t>RESTOS A PAGAR CANCELADOS</t>
  </si>
  <si>
    <t>SUB-TOTAL DEDUÇÕES (II)</t>
  </si>
  <si>
    <t>RESULTADO DO FUNDEB</t>
  </si>
  <si>
    <t>FUNDEB RECEBIDO</t>
  </si>
  <si>
    <t>FUNDEB RETIDO</t>
  </si>
  <si>
    <t>DEDUÇÕES (II)</t>
  </si>
  <si>
    <t>RECEITA CORRENTE LÍQUIDA:</t>
  </si>
  <si>
    <t>DEMONSTRATIVO DAS RECEITAS E DESPESAS PREVIDENCIÁRIAS - Período: 3º Bimestre (2015)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</si>
  <si>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</si>
  <si>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</si>
  <si>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</si>
  <si>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</si>
  <si>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</si>
  <si>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</si>
  <si>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</si>
  <si>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</si>
  <si>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</si>
  <si>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</si>
  <si>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Previdenciária entre RGPS e RPPS</t>
  </si>
  <si>
    <t>Receita Patrimonial</t>
  </si>
  <si>
    <t>Receitas de Valores Mobiliários</t>
  </si>
  <si>
    <t>Outras Receitas Correntes</t>
  </si>
  <si>
    <t>RECEITAS DE CAPITAL (II)</t>
  </si>
  <si>
    <t>RECEITAS INTRA-ORÇAMENTARIAS(III)</t>
  </si>
  <si>
    <t>Contribuição Patronal do Exercício</t>
  </si>
  <si>
    <t>Contribuição Patronal Ativo Civil</t>
  </si>
  <si>
    <t>Contribuição Patronal de Exercícios Anteriores</t>
  </si>
  <si>
    <t>Outras Receitas Intra-Orçamentárias</t>
  </si>
  <si>
    <t>Receita de Capital Intra-Orçamentária</t>
  </si>
  <si>
    <t>Deducação de Receita Orçamentária (IV)</t>
  </si>
  <si>
    <t>TRANSFERÊNCIA FINANCEIRAS
PARA COBERTURA DE DÉFICIT(IV)</t>
  </si>
  <si>
    <t>OUTROS APORTES FINANCEIROS AO
RPPS(V)</t>
  </si>
  <si>
    <t>TOTAL DAS RECEITAS
(VII) = (I+II+III+V+VI) - IV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</si>
  <si>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</si>
  <si>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</si>
  <si>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</si>
  <si>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</si>
  <si>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</si>
  <si>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(VII)</t>
  </si>
  <si>
    <t>Despesas Correntes</t>
  </si>
  <si>
    <t>Despesas de Capital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</si>
  <si>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</si>
  <si>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</si>
  <si>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</si>
  <si>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</si>
  <si>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</si>
  <si>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ORÇAMENTO)(IX)</t>
  </si>
  <si>
    <t>TOTAL DAS DESPESAS
PREVIDENCIÁRIAS (X)=(VII+VIII+IX)</t>
  </si>
  <si>
    <t>RESULTADO PREVIDENCIÁRIO(XI)
(VI-X)</t>
  </si>
  <si>
    <t xml:space="preserve">PREFEITO MUNICIPAL </t>
  </si>
  <si>
    <t>Demonstrativo das Disponibilidades Financeiras do Regime Próprio dos Servidores Públicos
Período: 3º Bimestre (2015)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</si>
  <si>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</si>
  <si>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</si>
  <si>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</si>
  <si>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</si>
  <si>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</si>
  <si>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</si>
  <si>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</si>
  <si>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</si>
  <si>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</si>
  <si>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TOTAL</t>
  </si>
  <si>
    <t>DISPONIBILIDADE FINANCEIRA</t>
  </si>
  <si>
    <t>SALDO ATUAL</t>
  </si>
  <si>
    <t>(-) RESTOS A PAGAR DE EXERCÍCIOS ANTERIORES E OUTRAS OBRIGAÇÕES FINANCEIRAS</t>
  </si>
  <si>
    <t>(=) DISPONIBILIDADE ANTES DA INSCRIÇÃO DE RESTOS A PAGAR DO EXERCÍCIO</t>
  </si>
  <si>
    <t>(-) RESTOS A PAGAR DO EXERCÍCIO</t>
  </si>
  <si>
    <t>(=) DISPONIBILIDADE FINANCEIRA</t>
  </si>
  <si>
    <t>Assim quando o cálculo de DEDUÇÕES (II) for negativo, colocar um '-' (traço) nessa linha.</t>
  </si>
  <si>
    <t>¹ Se o saldo apurado for negativo, ou seja, se o total do Ativo Disponivel, mais os Haveres Financeiros for menor que o Restos a Pagar Processados, não deverá ser informado nessa linha.</t>
  </si>
  <si>
    <t>FONTE: BALANCETE CONSOLIDADO</t>
  </si>
  <si>
    <t>DA LDO PARA O EXERCÍCIO DE REFERENCIA</t>
  </si>
  <si>
    <t>META DE RESULTADO NOMINAL FIXADA NO ANEXO DE METAS FISCAIS</t>
  </si>
  <si>
    <t>DISCRIMINAÇÃO DA META FISCAL</t>
  </si>
  <si>
    <t>RESULTADO NOMINAL</t>
  </si>
  <si>
    <t>Jan. a 3º Bimestre</t>
  </si>
  <si>
    <t>No Bimestre</t>
  </si>
  <si>
    <t>PERÍODO DE REFERÊNCIA</t>
  </si>
  <si>
    <t>DIVIDA FISCAL LÍQUIDA (III+IV-V)</t>
  </si>
  <si>
    <t>PASSIVOS RECONHECIDOS (V)</t>
  </si>
  <si>
    <t>RECEITA DE PRIVATIZAÇÕES (IV)</t>
  </si>
  <si>
    <t>DIVIDA CONSOLIDADA LÍQUIDA (III)=(I-II)</t>
  </si>
  <si>
    <t>(-) RESTOS A PAGAR PROCESSADOS</t>
  </si>
  <si>
    <t>HAVERES FINANCEIROS</t>
  </si>
  <si>
    <t>ATIVO DISPONÍVEL</t>
  </si>
  <si>
    <t>DEDUÇÕES (II)¹</t>
  </si>
  <si>
    <t>DÍVIDA CONSOLIDADA (I)</t>
  </si>
  <si>
    <t>Em 3º Bimestre</t>
  </si>
  <si>
    <t>Em 2º Bimestre</t>
  </si>
  <si>
    <t>Em 31/12/2014</t>
  </si>
  <si>
    <t>SALDO</t>
  </si>
  <si>
    <t>Demonstrativo do Resultado Nominal - Exceto Orgão Previdenciário - Período: 3º Bimestre (2015)</t>
  </si>
  <si>
    <t>Demonstrativo do Resultado Nominal - Orgão Previdenciário - Período: 3º Bimestre (2015)</t>
  </si>
  <si>
    <t>DÍVIDA CONSOLIDADA PREVIDÊNCIÁRIA (I)</t>
  </si>
  <si>
    <t>PASSIVO ATUARIAL</t>
  </si>
  <si>
    <t>OUTRAS DÍVIDAS</t>
  </si>
  <si>
    <t>Demonstrativo do Resultado Primário - Período: 3º Bimestre (2015)</t>
  </si>
  <si>
    <t>LRF, art 53, inciso III</t>
  </si>
  <si>
    <t>RECEITAS FISCAIS</t>
  </si>
  <si>
    <t>PREVISAÕ ANUAL INICIAL</t>
  </si>
  <si>
    <t>PREVISÃO ANUAL ATUALIZADA</t>
  </si>
  <si>
    <t>RECEITAS REALIZADAS</t>
  </si>
  <si>
    <t>RECEITAS FISCAIS CORRENTES (I)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</si>
  <si>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</si>
  <si>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</si>
  <si>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</si>
  <si>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</si>
  <si>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</si>
  <si>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</si>
  <si>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(-)Aplicações Financeiras</t>
  </si>
  <si>
    <t xml:space="preserve">        Transferências Correntes</t>
  </si>
  <si>
    <t xml:space="preserve">   Demais Receitas Correntes</t>
  </si>
  <si>
    <t xml:space="preserve">        Dívida Ativa</t>
  </si>
  <si>
    <t xml:space="preserve">        Diversas Receitas Correntes</t>
  </si>
  <si>
    <t xml:space="preserve">   Operações de Crédito (III)</t>
  </si>
  <si>
    <t xml:space="preserve">   Amortização de Empréstimos (IV)</t>
  </si>
  <si>
    <t xml:space="preserve">   Alienação de Ativos (V)</t>
  </si>
  <si>
    <t xml:space="preserve">   Transferência de Capital</t>
  </si>
  <si>
    <t xml:space="preserve">        Convênios</t>
  </si>
  <si>
    <t xml:space="preserve">        Outras Tranferências de Capital</t>
  </si>
  <si>
    <t>RECEITAS FISCAIS DE CAPITAL (VI)=(II-III-IV-V)</t>
  </si>
  <si>
    <t>DEDUÇÕES DA RECEITA (VII)</t>
  </si>
  <si>
    <t>RECEITAS FISCAIS LÍQUIDAS (VIII)=(I+VI-VII)</t>
  </si>
  <si>
    <t>DESPESAS FISCAIS</t>
  </si>
  <si>
    <t>DOTAÇÃO ANUAL INICIAL</t>
  </si>
  <si>
    <t>DOTAÇÃO ANUAL ATUALIZADA</t>
  </si>
  <si>
    <t>DESPESAS LIQUIDAS</t>
  </si>
  <si>
    <t>DESPESAS CORRENTES (IX)</t>
  </si>
  <si>
    <t xml:space="preserve">   Pessoal e Encargos Sociais</t>
  </si>
  <si>
    <t xml:space="preserve">   Juros e Encargos da Dívida (X)</t>
  </si>
  <si>
    <t xml:space="preserve">   Outras Despesas Correntes</t>
  </si>
  <si>
    <t>DESPESAS FISCAIS CORRENTES (XI) = (IX-X)</t>
  </si>
  <si>
    <t>DESPESAS CAPITAL (XII)</t>
  </si>
  <si>
    <t xml:space="preserve">   Investimentos</t>
  </si>
  <si>
    <t xml:space="preserve">   Inversoes Financeiras</t>
  </si>
  <si>
    <t xml:space="preserve">        Concessão de Empréstimos (XIII)</t>
  </si>
  <si>
    <t xml:space="preserve">        Aquisição de Título de Capital já Integralizado(XIV)</t>
  </si>
  <si>
    <t xml:space="preserve">   Amortização da Divida (XV)</t>
  </si>
  <si>
    <t>DESPESA FISCAIS DE CAPITAL (XVI)=(XII-XIII-XIV-XV)</t>
  </si>
  <si>
    <t>RESERVA DE CONTINGÊNCIA (XVII)</t>
  </si>
  <si>
    <t>DESPESAS FISCAIS LÍQUIDAS (XVIII)=(XI+XVI+XVII)</t>
  </si>
  <si>
    <t>RESULTADO PRIMARIO (VIII-XVIII)</t>
  </si>
  <si>
    <t>META DE RESULTADO PRIMARIO FIXADA NO ANEXO DE METAS FISCAIS DA LDO</t>
  </si>
  <si>
    <t>Demonstrativo das Disponibilidades Financeiras Orçamentárias - Período: 3º Bimestre (2015)</t>
  </si>
  <si>
    <t>PODER</t>
  </si>
  <si>
    <t>DISPONIBILIDADES FINANCEIRAS</t>
  </si>
  <si>
    <t>DISPONIBILIDADES FINANCEIRAS LIQUIDAS (VI=III-IV-V)</t>
  </si>
  <si>
    <t>INSCRIÇÕES EM RESTOS A PAGAR (X)</t>
  </si>
  <si>
    <t>SUFICIENCIA / INSUFICIÊNCIA FINANCEIRA (XI)</t>
  </si>
  <si>
    <t xml:space="preserve">     ÓRGÃO</t>
  </si>
  <si>
    <t>DO EXERCÍCIO (I)</t>
  </si>
  <si>
    <t>DE EXERCICIO ANTERIOR(II)</t>
  </si>
  <si>
    <t>TOTAIS III (I+II)</t>
  </si>
  <si>
    <t>R.P. DE EXERCÍCIOS ANTERIORES (IV)</t>
  </si>
  <si>
    <t>EMPENHADOS LIQUIDADOS A PAGAR (V)</t>
  </si>
  <si>
    <t xml:space="preserve">          FONTE DE RECURSOS</t>
  </si>
  <si>
    <t>CÓDIGO DE APLICAÇÃO</t>
  </si>
  <si>
    <t>PODER EXECUTIVO</t>
  </si>
  <si>
    <t xml:space="preserve">     PREFEITURA MUNICIPAL</t>
  </si>
  <si>
    <t xml:space="preserve">          01 - TESOURO</t>
  </si>
  <si>
    <t>100.0117 - MIN. CIDADES - CONTR. 0387.952-98/12 - CONSTR. DE TRAVESSIAS - CONTRAPARTIDA</t>
  </si>
  <si>
    <t>100.0126 - RECAPEAMENTO ASFÁLTICO DVS BAIRROS-CV 144/2014 - CONTRAPARTIDA</t>
  </si>
  <si>
    <t>110.0000 - GERAL</t>
  </si>
  <si>
    <t>130.0000 - CIDE-CONTRIBUIÇÃO DE INTERVENÇÃO NO DOMÍNIO ECONÔMICO</t>
  </si>
  <si>
    <t>140.0000 - ROYALTIES DA EXPLORAÇÃO DO PETRÓLEO E GÁS NATURAL</t>
  </si>
  <si>
    <t>210.0000 - EDUCAÇÃO INFANTIL</t>
  </si>
  <si>
    <t>220.0000 - ENSINO FUNDAMENTAL</t>
  </si>
  <si>
    <t>230.0000 - ENSINO MÉDIO</t>
  </si>
  <si>
    <t>240.0000 - EDUCAÇÃO ESPECIAL</t>
  </si>
  <si>
    <t>300.0045 - MAC - CEREST - CENTRO REF. EM SAUDE DO TRABALHADOR - CONTRAPARTIDA</t>
  </si>
  <si>
    <t>300.0046 - MAC - CAPS - CENTRO DE ATENCAO PSICOSOCIAL - CONTRAPARTIDA</t>
  </si>
  <si>
    <t>300.0055 - OBRAS UBS ITAICI - PORTARIA 3177/09 MIN. SAUDE - CONTRAPARTIDA</t>
  </si>
  <si>
    <t>310.0000 - SAÚDE–GERAL</t>
  </si>
  <si>
    <t>410.0000 - TRÂNSITO-SINALIZAÇÃO</t>
  </si>
  <si>
    <t>450.0000 - TRÂNSITO-FISCALIZAÇÃO</t>
  </si>
  <si>
    <t>500.0000 - ASSISTÊNCIA SOCIAL-RECURSOS ESPECÍFICOS/CONTRAPARTIDA DE CONVÊNIOS</t>
  </si>
  <si>
    <t>510.0000 - ASSISTÊNCIA SOCIAL-GERAL</t>
  </si>
  <si>
    <t>TOTAL FONTE 01</t>
  </si>
  <si>
    <t xml:space="preserve">          02 - TRANSFERÊNCIAS E CONVÊNIOS ESTADUAIS-VINCULADOS</t>
  </si>
  <si>
    <t>100.0019 - CONVÊNIO PROJETO GURI</t>
  </si>
  <si>
    <t>100.0069 - CONSTR PONTE JD. MOR. DO SOL CONV 547/2011 SECR. PLAN. DES.</t>
  </si>
  <si>
    <t>100.0096 - CONVENIO ESTADO RECAPEAMENTO R$ 400.000,00</t>
  </si>
  <si>
    <t>100.0097 - CONVENIO ESTADO RECAPEAMENTO R$1.000.000,00</t>
  </si>
  <si>
    <t>100.0102 - CONVÊNIO DO ESTADO R$ 1.000.000,00 - INFRA 5</t>
  </si>
  <si>
    <t>100.0124 - CONV. ESTADUAL - SERT. Nº 164/11 - BCO DO POVO PAULISTA</t>
  </si>
  <si>
    <t>100.0126 - RECAPEAMENTO ASFÁLTICO DVS BAIRROS-CV 144/2014</t>
  </si>
  <si>
    <t>100.0127 - RECAPEAMENTO ASFÁLTICO DVS BAIRROS-CV 145/2014.</t>
  </si>
  <si>
    <t>100.0129 - CENTRO INOVAÇÃO TECNOL DE INDAIATUBA - CV GSA Nº 036/14-PROC 57/14</t>
  </si>
  <si>
    <t>210.0011 - CONVÊNIO ESTADUAL - CRECHE JD BELA VISTA</t>
  </si>
  <si>
    <t>220.0001 - EF - MERENDA ESCOLAR - DSE</t>
  </si>
  <si>
    <t>220.0002 - EF - TRANSPORTE ESCOLAR</t>
  </si>
  <si>
    <t>220.0021 - CONV. PARCEIRA ESTADO SP - EE JARDIM PAULISTA</t>
  </si>
  <si>
    <t>220.0028 - EF - MERENDA ESCOLAR - SEE</t>
  </si>
  <si>
    <t>220.0029 - EF - EJA - MERENDA ESCOLAR - SEE</t>
  </si>
  <si>
    <t>230.0001 - ENSINO MEDIO - TRANSPORTE ESCOLAR</t>
  </si>
  <si>
    <t>230.0010 - EM - MERENDA ESCOLAR - SEE</t>
  </si>
  <si>
    <t>230.0011 - EM - EJA - MERENDA ESCOLAR - SEE</t>
  </si>
  <si>
    <t>230.0013 - SEE - EM INTEGRAL</t>
  </si>
  <si>
    <t>261.0000 - EDUCAÇÃO-FUNDEB-MAGISTÉRIO </t>
  </si>
  <si>
    <t>262.0000 - EDUCAÇÃO-FUNDEB-OUTROS </t>
  </si>
  <si>
    <t>264.0000 - EDUCAÇÃO-FUNDEB-MAGISTÉRIO-ANO ANTERIOR</t>
  </si>
  <si>
    <t>265.2014 - EDUCAÇÃO - FUNDEB - OUTROS- EXERCICIO DE 2014</t>
  </si>
  <si>
    <t>300.0035 - REC.ESTADUAL-INSUMOS DIABETES</t>
  </si>
  <si>
    <t>300.0053 - SUS - CAPAC. GERENTES DE UN. DE SAUDE</t>
  </si>
  <si>
    <t>300.0063 - MEDICAMENTOS DOSE CERTA</t>
  </si>
  <si>
    <t>300.0065 - PROGRAMA QUALIS-UBS</t>
  </si>
  <si>
    <t>300.0067 - AQUIS. MAT. CONSUMO (MEDICAMENTOS)</t>
  </si>
  <si>
    <t>300.0069 - IMPLANT. SERV. RESID. TERAPÊUTICAS</t>
  </si>
  <si>
    <t>300.0070 - SAÚDE - PAB ESTADUAL</t>
  </si>
  <si>
    <t>300.0078 - TA- CUSTEIO AÇÕES SAÚDE - CV 1058/14</t>
  </si>
  <si>
    <t>300.0079 - SUS - INCENTIVO ESTADUAL P/ CASAS APOIO DST/AIDS</t>
  </si>
  <si>
    <t>500.0001 - CONVENIO DRADS - PROTECAO ESPECIAL</t>
  </si>
  <si>
    <t>500.0002 - CONVENIO FUNDACAO CASA</t>
  </si>
  <si>
    <t>500.0012 - CONVENIO DRADS - PROTECAO BASICA</t>
  </si>
  <si>
    <t>500.0035 - CONV.ESTADO SP REF. CTR. COMUN. CONJ. HABIT. JOÃO PIOLI</t>
  </si>
  <si>
    <t>TOTAL FONTE 02</t>
  </si>
  <si>
    <t xml:space="preserve">          03 - RECURSOS PRÓPRIOS DE FUNDOS ESPECIAIS DE DESPESA-VINCULADOS</t>
  </si>
  <si>
    <t>100.0001 - FAE-FUNDO DE APOIO AO ESPORTE</t>
  </si>
  <si>
    <t>100.0025 - RECBTOS MUTUARIOS CAMINHO DA LUZ</t>
  </si>
  <si>
    <t>100.0029 - CONVENIO CDHU-CASAS MATO DENTRO</t>
  </si>
  <si>
    <t>100.0030 - FUNDETUR-FUNDO TURISMO</t>
  </si>
  <si>
    <t>100.0071 - LEI N.5450/2008- 3% DOS LOTEAMENTOS</t>
  </si>
  <si>
    <t>100.0081 - FUNSEG - FUNDO MUNICIPAL DE SEGURANCA</t>
  </si>
  <si>
    <t>100.0128 - FUNDO MUNICIPAL DE CULTURA</t>
  </si>
  <si>
    <t>300.0024 - SAUDE - DEVISA</t>
  </si>
  <si>
    <t>400.0001 - CONV. 0317614-22/09 - SINALIZACAO M. SOL - CONTRAPARTIDA</t>
  </si>
  <si>
    <t>460.0000 - TRÂNSITO-EDUCAÇÃO DE TRÂNSITO</t>
  </si>
  <si>
    <t>500.0019 - FUNSSOL</t>
  </si>
  <si>
    <t>500.0025 - FUNCRI - IMPOSTO DE RENDA</t>
  </si>
  <si>
    <t>500.0033 - FUNDO REMAD</t>
  </si>
  <si>
    <t>TOTAL FONTE 03</t>
  </si>
  <si>
    <t xml:space="preserve">          04 - RECURSOS PRÓPRIOS DA ADMINISTRAÇÃO INDIRETA</t>
  </si>
  <si>
    <t>TOTAL FONTE 04</t>
  </si>
  <si>
    <t xml:space="preserve">          05 - TRANSFERÊNCIAS E CONVÊNIOS FEDERAIS-VINCULADOS</t>
  </si>
  <si>
    <t>100.0039 - CONVENIO FUNASA - BARRAGEM/MIRIM - SAAE</t>
  </si>
  <si>
    <t>100.0074 - MIN. ESP. - CONV. 026662564/08 - CONST. CTR ESPORTIVO PC DA JUVENTUDE</t>
  </si>
  <si>
    <t>100.0086 - CONVENIO PAC - INTECEPTOR ESGOTO - MAR.DIR.RIO JUNIDIAI</t>
  </si>
  <si>
    <t>100.0088 - MIN. ESP. - CONV. 032696232/10 - CONSTR. DE VELODROMO</t>
  </si>
  <si>
    <t>100.0091 - CONV. SENASP/MJ 763212/11 - AMPL. VIDEOMONITORAMENTO CECAP -  D. IND.</t>
  </si>
  <si>
    <t>100.0092 - MIN. CULTURA - CONV. 0363.565-90/11 - PRÇ ESPORTES E DA CULTURA</t>
  </si>
  <si>
    <t>100.0108 - MIN. CIDADES PAC-2/OGU Nº 0351.307-12/2011</t>
  </si>
  <si>
    <t>100.0115 - MIN. ESP. - CONTR. 770729/12 - CONSTR. DE VELODROMO FASE II</t>
  </si>
  <si>
    <t>100.0116 - MIN. ESP. - CONTR. 29935/12 - CONSTR. DE PISCINA</t>
  </si>
  <si>
    <t>100.0117 - MIN. CIDADES - CONTR. 0387.952-98/12 - CONSTR. DE TRAVESSIAS</t>
  </si>
  <si>
    <t>100.0118 - TAMOIOS I - CONVÊNIO CEF TRABALHO SOCIAL</t>
  </si>
  <si>
    <t>100.0119 - TAMOIOS II - CONVÊNIO CEF TRABALHO SOCIAL</t>
  </si>
  <si>
    <t>100.0130 - MIN. ESP.- TC. 0425778-95/14 - CTR INICIAÇÃO ESPORTE-CIE</t>
  </si>
  <si>
    <t>210.0002 - EI - PNAC-PNAE-CRECHE</t>
  </si>
  <si>
    <t>210.0005 - EI-PNAP</t>
  </si>
  <si>
    <t>210.0006 - EI-PNATE</t>
  </si>
  <si>
    <t>210.0007 - EI - QSE</t>
  </si>
  <si>
    <t>210.0008 - PROGRAMA APOIO A CRECHES</t>
  </si>
  <si>
    <t>210.0009 - PNAP - EI INTEGRAL</t>
  </si>
  <si>
    <t>210.0012 - PROGRAMA APOIO A CRECHE - BRASIL CARINHOSO</t>
  </si>
  <si>
    <t>220.0004 - EF - QSE</t>
  </si>
  <si>
    <t>220.0005 - EF - PNAE</t>
  </si>
  <si>
    <t>220.0007 - EF - PNATE</t>
  </si>
  <si>
    <t>220.0008 - EF - PDDE</t>
  </si>
  <si>
    <t>220.0017 - EF-EJA-PNAE</t>
  </si>
  <si>
    <t>220.0026 - EF - PNAE MAIS EDUCAÇÃO</t>
  </si>
  <si>
    <t>220.0030 - PNAE - EF INTEGRAL</t>
  </si>
  <si>
    <t>230.0005 - EM-PNATE</t>
  </si>
  <si>
    <t>230.0006 - EM-PNAEM</t>
  </si>
  <si>
    <t>230.0007 - EM-EJA-PNAE</t>
  </si>
  <si>
    <t>230.0012 - EM - QSE</t>
  </si>
  <si>
    <t>230.0014 - PNAE - EM INTEGRAL</t>
  </si>
  <si>
    <t>240.0001 - PNAE - AEE</t>
  </si>
  <si>
    <t>300.0021 - SAUDE -  VIGILANCIA SANITARIA</t>
  </si>
  <si>
    <t>300.0041 - PORT. MIN. SAUDE Nº 2026/09 - UN. PRONTO ATEND. - UPA</t>
  </si>
  <si>
    <t>300.0042 - BLOCO DE ATENCAO BASICA - PAB</t>
  </si>
  <si>
    <t>300.0043 - BLOCO DE MAC - MEDIA E ALTA COMPLEXIDADE</t>
  </si>
  <si>
    <t>300.0044 - MAC - CEO - CENTRO DE ESPECIALIDADES ODONTOLOG.</t>
  </si>
  <si>
    <t>300.0045 - MAC - CEREST - CENTRO REF. EM SAUDE DO TRABALHADOR</t>
  </si>
  <si>
    <t>300.0046 - MAC - CAPS - CENTRO DE ATENCAO PSICOSOCIAL</t>
  </si>
  <si>
    <t>300.0047 - BLOCO DE VIGILANCIA EM SAUDE</t>
  </si>
  <si>
    <t>300.0048 - VIGILANCIA EPIDEMIOLOGICA</t>
  </si>
  <si>
    <t>300.0049 - BLOCO DE ASSISTENCIA FARMACEUTICA</t>
  </si>
  <si>
    <t>300.0050 - BLOCO DE GESTAO DO SUS</t>
  </si>
  <si>
    <t>300.0051 - FARPOP - FARMACIA POPULAR</t>
  </si>
  <si>
    <t>300.0052 - FNS - AIDS</t>
  </si>
  <si>
    <t>300.0055 - OBRAS UBS ITAICI - PORTARIA 3177/09 MIN. SAUDE</t>
  </si>
  <si>
    <t>300.0057 - SAÚDE - PARTICIPASUS</t>
  </si>
  <si>
    <t>300.0058 - SAUDE - RECURSOS PROESF</t>
  </si>
  <si>
    <t>300.0062 - SUS - MAC REDE CEGONHA</t>
  </si>
  <si>
    <t>300.0064 - MAC - REDE URGÊNCIA/EMERGÊNCIA</t>
  </si>
  <si>
    <t>300.0066 - MIN. SAÚDE - IMPLANT. UBS CECAP</t>
  </si>
  <si>
    <t>300.0071 - SAÚDE - MS - REFORMA UBS 7</t>
  </si>
  <si>
    <t>300.0074 - SUS-UNIDADE DE ACOLHIMENTO ADULTO- (MASCULINO)</t>
  </si>
  <si>
    <t>300.0075 - SUS-UNIDADE DE ACOLHIMENTO ADULTO- (FEMININO)</t>
  </si>
  <si>
    <t>300.0076 - SUS - UPA - ESTRUTURAÇÃO DE  UNID ATENÇÃO ESP EM SAÚDE</t>
  </si>
  <si>
    <t>300.0080 - SUS - UPA CUSTEIO</t>
  </si>
  <si>
    <t>400.0001 - CONV. 0317614-22/09 - SINALIZACAO M. SOL</t>
  </si>
  <si>
    <t>500.0003 - REPASSE FEDERAL - ALTA COMPLEXIDADE</t>
  </si>
  <si>
    <t>500.0007 - REPASSE FEDERAL - PISO BASICO</t>
  </si>
  <si>
    <t>500.0009 - BOLSA FAMÍLIA-IGD-PORT CM/MDS 148/06</t>
  </si>
  <si>
    <t>500.0010 - PETI JOR.-PORT.SEAS 458/01-M.SABES 47/07</t>
  </si>
  <si>
    <t>500.0014 - REPASSE FEDERAL - MEDIA COMPLEXIDADE</t>
  </si>
  <si>
    <t>500.0015 - PAIF - PROG. DE AT. INTR. A FAMÍLIA</t>
  </si>
  <si>
    <t>500.0028 - PRÓ JOVEM</t>
  </si>
  <si>
    <t>500.0030 - CONVÊNIO MCT - INCLUSÃO SOCIAL/DIGITAL</t>
  </si>
  <si>
    <t>500.0032 - BPC NA ESCOLA</t>
  </si>
  <si>
    <t>500.0036 - PAEFI - PROT. ATEND. ESPECIALIZADOFAMILIAS INDIVIDUOS</t>
  </si>
  <si>
    <t>500.0039 - FNAS - IGD SUAS</t>
  </si>
  <si>
    <t>500.0041 - MOBILIZAÇÃO SOCIAL PRAÇA DO PAC</t>
  </si>
  <si>
    <t>500.0042 - PAIF - CRAS III</t>
  </si>
  <si>
    <t>500.0043 - PAIF - CRAS IV</t>
  </si>
  <si>
    <t>500.0044 - MIN. DESENV. SOCIAL - CONVÊNIO 776341/2012 - AQ. DE VEICULOS</t>
  </si>
  <si>
    <t>500.0045 - SOCIAL - RESIDÊNCIA INCLUSIVA</t>
  </si>
  <si>
    <t>500.0046 - SOCIAL - SCFV - SERV. DE CONVIVÊNCIA</t>
  </si>
  <si>
    <t>500.0047 - FMAS - ACEPETI -RESOLUÇÃO Nº 8/2013</t>
  </si>
  <si>
    <t>TOTAL FONTE 05</t>
  </si>
  <si>
    <t xml:space="preserve">          06 - OUTRAS FONTES DE RECURSOS</t>
  </si>
  <si>
    <t>100.0084 - CONVÊNIO AGENCAMP-REVIRADA CULTURAL</t>
  </si>
  <si>
    <t>100.0099 - CONVENIO AGEMCAMP DEFESA CONV 044/12</t>
  </si>
  <si>
    <t>100.0103 - CONV AGEMCAMP DEFESA 0061/12-SIST REG VIDEOMONITORAMENTO</t>
  </si>
  <si>
    <t>100.0134 - CV 33/14 AGEMCAMP SEGURANÇA - SIST REG RADIOCOMUNICAÇÃO DIGITAL</t>
  </si>
  <si>
    <t>100.0135 - CV 41/14 AGEMCAMP SEGURANÇA - SIST REG AMPL VIDEOMONITORAMENTO</t>
  </si>
  <si>
    <t>500.0022 - CONVÊNIO ESTADUAL/CONDECA - FUNCRI</t>
  </si>
  <si>
    <t>TOTAL FONTE 06</t>
  </si>
  <si>
    <t xml:space="preserve">          07 - OPERAÇÕES DE CRÉDITO</t>
  </si>
  <si>
    <t>100.0110 - OP CRÉDITO AMPLIAÇÃO SIST. CAP. RIO PIRAI CONTR. 0354.457-99/12</t>
  </si>
  <si>
    <t>100.0111 - OP CRÉDITO AMPL. ETA III CONTR. 0354.447-62/12</t>
  </si>
  <si>
    <t>100.0131 - OP. CRÉDITO - IMPLANTAÇÃO DE ANEL VIÁRIO</t>
  </si>
  <si>
    <t>TOTAL FONTE 07</t>
  </si>
  <si>
    <t>TOTAL PREFEITURA</t>
  </si>
  <si>
    <t xml:space="preserve">     SAAE - SERVIÇO AUTÔNOMO DE ÁGUA E ESGOTO</t>
  </si>
  <si>
    <t>100.0062 - FEHIDRO PERDAS - SAAE</t>
  </si>
  <si>
    <t>100.0106 - CONV. ESTADUAL - PROJETO ZONA NORTE - SAAE</t>
  </si>
  <si>
    <t>100.0107 - CONV. ESTADUAL - MONITORAMENTO BARNABE - SAAE</t>
  </si>
  <si>
    <t>100.0133 - PROJETO ESGOTO VALE DO SOL - COBRANÇA PAULISTA - SAAE</t>
  </si>
  <si>
    <t>100.0123 - ANA/PRODES ADEQUAÇÃO E AMPLIAÇÃO DA ETE Mº A CANDELLO</t>
  </si>
  <si>
    <t>TOTAL SAAE</t>
  </si>
  <si>
    <t xml:space="preserve">     SEPREV - SERVICO MUNICIPAL DE PREVIDENCIA SOCIAL</t>
  </si>
  <si>
    <t>610.0000 - RPPS-CONTRIBUIÇÕES</t>
  </si>
  <si>
    <t>TOTAL SEPREV</t>
  </si>
  <si>
    <t xml:space="preserve">     FIEC - FUNDAÇÃO INDAIATUBANA DE EDUCAÇÃO E CULTURA</t>
  </si>
  <si>
    <t>TOTAL FIEC</t>
  </si>
  <si>
    <t xml:space="preserve">     FUNDAÇÃO PRÓ MEMÓRIA DE INDAIATUBA</t>
  </si>
  <si>
    <t>TOTAL PRÓ MEMÓRIA</t>
  </si>
  <si>
    <t>TOTAL PODER EXECUTIVO</t>
  </si>
  <si>
    <t>PODER LEGISLÁTIVO</t>
  </si>
  <si>
    <t xml:space="preserve">     CÂMARA MUNICIPAL DE INDAIATUBA</t>
  </si>
  <si>
    <t>TOTAL CÂMARA</t>
  </si>
  <si>
    <t>TOTAL PODER LEGISLÁTIVO</t>
  </si>
  <si>
    <t>Fonte: Balancete Consolidado</t>
  </si>
  <si>
    <t>Nota: Haverá uma especificação para o período 1º a 5º bimestre e outra para o sexto bimestre.</t>
  </si>
  <si>
    <t>Demonstrativo de Restos a Pagar - Período: 3º Bimestre (2015)</t>
  </si>
  <si>
    <t>PODER / ÓRGÃO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</si>
  <si>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</si>
  <si>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</si>
  <si>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</si>
  <si>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</si>
  <si>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</si>
  <si>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</si>
  <si>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Processados</t>
  </si>
  <si>
    <t>Não Processados</t>
  </si>
  <si>
    <t>Pagamentos</t>
  </si>
  <si>
    <t>Cancelamentos</t>
  </si>
  <si>
    <t>Process.</t>
  </si>
  <si>
    <t>Código de Aplicação</t>
  </si>
  <si>
    <t>PREFEITURA MUNICIPAL</t>
  </si>
  <si>
    <t>01.100.0117 - MIN. CIDADES - CONTR. 0387.952-98/12 - CONSTR. DE TRAVESSIAS - CONTRAPARTIDA</t>
  </si>
  <si>
    <t>01.100.0126 - RECAPEAMENTO ASFÁLTICO DVS BAIRROS-CV 144/2014 - CONTRAPARTIDA</t>
  </si>
  <si>
    <t>01.110.0000 - GERAL</t>
  </si>
  <si>
    <t>01.210.0000 - EDUCAÇÃO INFANTIL</t>
  </si>
  <si>
    <t>01.220.0000 - ENSINO FUNDAMENTAL</t>
  </si>
  <si>
    <t>01.240.0000 - EDUCAÇÃO ESPECIAL</t>
  </si>
  <si>
    <t>01.300.0046 - MAC - CAPS - CENTRO DE ATENCAO PSICOSOCIAL - CONTRAPARTIDA</t>
  </si>
  <si>
    <t>01.300.0055 - OBRAS UBS ITAICI - PORTARIA 3177/09 MIN. SAUDE - CONTRAPARTIDA</t>
  </si>
  <si>
    <t>01.310.0000 - SAÚDE–GERAL</t>
  </si>
  <si>
    <t>01.410.0000 - TRÂNSITO-SINALIZAÇÃO</t>
  </si>
  <si>
    <t>01.450.0000 - TRÂNSITO-FISCALIZAÇÃO</t>
  </si>
  <si>
    <t>01.510.0000 - ASSISTÊNCIA SOCIAL-GERAL</t>
  </si>
  <si>
    <t>02.100.0102 - CONVÊNIO DO ESTADO R$ 1.000.000,00 - INFRA 5</t>
  </si>
  <si>
    <t>02.100.0126 - RECAPEAMENTO ASFÁLTICO DVS BAIRROS-CV 144/2014</t>
  </si>
  <si>
    <t>02.100.0129 - CENTRO INOVAÇÃO TECNOL DE INDAIATUBA - CV GSA Nº 036/14-PROC 57/14</t>
  </si>
  <si>
    <t>02.210.0011 - CONVÊNIO ESTADUAL - CRECHE JD BELA VISTA</t>
  </si>
  <si>
    <t>02.300.0035 - REC.ESTADUAL-INSUMOS DIABETES</t>
  </si>
  <si>
    <t>02.300.0063 - MEDICAMENTOS DOSE CERTA</t>
  </si>
  <si>
    <t>02.300.0078 - TA- CUSTEIO AÇÕES SAÚDE - CV 1058/14</t>
  </si>
  <si>
    <t>02.500.0001 - CONVENIO DRADS - PROTECAO ESPECIAL</t>
  </si>
  <si>
    <t>02.500.0002 - CONVENIO FUNDACAO CASA</t>
  </si>
  <si>
    <t>02.500.0012 - CONVENIO DRADS - PROTECAO BASICA</t>
  </si>
  <si>
    <t>03.100.0001 - FAE-FUNDO DE APOIO AO ESPORTE</t>
  </si>
  <si>
    <t>03.100.0071 - LEI N.5450/2008- 3% DOS LOTEAMENTOS</t>
  </si>
  <si>
    <t>03.300.0024 - SAUDE - DEVISA</t>
  </si>
  <si>
    <t>03.400.0001 - CONV. 0317614-22/09 - SINALIZACAO M. SOL - CONTRAPARTIDA</t>
  </si>
  <si>
    <t>03.410.0000 - TRÂNSITO-SINALIZAÇÃO</t>
  </si>
  <si>
    <t>03.450.0000 - TRÂNSITO-FISCALIZAÇÃO</t>
  </si>
  <si>
    <t>03.460.0000 - TRÂNSITO-EDUCAÇÃO DE TRÂNSITO</t>
  </si>
  <si>
    <t>03.500.0019 - FUNSSOL</t>
  </si>
  <si>
    <t>03.500.0025 - FUNCRI - IMPOSTO DE RENDA</t>
  </si>
  <si>
    <t>05.100.0088 - MIN. ESP. - CONV. 032696232/10 - CONSTR. DE VELODROMO</t>
  </si>
  <si>
    <t>05.100.0092 - MIN. CULTURA - CONV. 0363.565-90/11 - PRÇ ESPORTES E DA CULTURA</t>
  </si>
  <si>
    <t>05.100.0115 - MIN. ESP. - CONTR. 770729/12 - CONSTR. DE VELODROMO FASE II</t>
  </si>
  <si>
    <t>05.100.0116 - MIN. ESP. - CONTR. 29935/12 - CONSTR. DE PISCINA</t>
  </si>
  <si>
    <t>05.100.0117 - MIN. CIDADES - CONTR. 0387.952-98/12 - CONSTR. DE TRAVESSIAS</t>
  </si>
  <si>
    <t>05.100.0118 - TAMOIOS I - CONVÊNIO CEF TRABALHO SOCIAL</t>
  </si>
  <si>
    <t>05.100.0119 - TAMOIOS II - CONVÊNIO CEF TRABALHO SOCIAL</t>
  </si>
  <si>
    <t>05.100.0130 - MIN. ESP.- TC. 0425778-95/14 - CTR INICIAÇÃO ESPORTE-CIE</t>
  </si>
  <si>
    <t>05.210.0002 - EI - PNAC-PNAE-CRECHE</t>
  </si>
  <si>
    <t>05.210.0005 - EI-PNAP</t>
  </si>
  <si>
    <t>05.210.0007 - EI - QSE</t>
  </si>
  <si>
    <t>05.210.0008 - PROGRAMA APOIO A CRECHES</t>
  </si>
  <si>
    <t>05.210.0009 - PNAP - EI INTEGRAL</t>
  </si>
  <si>
    <t>05.220.0004 - EF - QSE</t>
  </si>
  <si>
    <t>05.220.0005 - EF - PNAE</t>
  </si>
  <si>
    <t>05.240.0001 - PNAE - AEE</t>
  </si>
  <si>
    <t>05.300.0042 - BLOCO DE ATENCAO BASICA - PAB</t>
  </si>
  <si>
    <t>05.300.0043 - BLOCO DE MAC - MEDIA E ALTA COMPLEXIDADE</t>
  </si>
  <si>
    <t>05.300.0044 - MAC - CEO - CENTRO DE ESPECIALIDADES ODONTOLOG.</t>
  </si>
  <si>
    <t>05.300.0045 - MAC - CEREST - CENTRO REF. EM SAUDE DO TRABALHADOR</t>
  </si>
  <si>
    <t>05.300.0046 - MAC - CAPS - CENTRO DE ATENCAO PSICOSOCIAL</t>
  </si>
  <si>
    <t>05.300.0047 - BLOCO DE VIGILANCIA EM SAUDE</t>
  </si>
  <si>
    <t>05.300.0048 - VIGILANCIA EPIDEMIOLOGICA</t>
  </si>
  <si>
    <t>05.300.0049 - BLOCO DE ASSISTENCIA FARMACEUTICA</t>
  </si>
  <si>
    <t>05.300.0051 - FARPOP - FARMACIA POPULAR</t>
  </si>
  <si>
    <t>05.300.0052 - FNS - AIDS</t>
  </si>
  <si>
    <t>05.300.0055 - OBRAS UBS ITAICI - PORTARIA 3177/09 MIN. SAUDE</t>
  </si>
  <si>
    <t>05.300.0057 - SAÚDE - PARTICIPASUS</t>
  </si>
  <si>
    <t>05.300.0062 - SUS - MAC REDE CEGONHA</t>
  </si>
  <si>
    <t>05.300.0064 - MAC - REDE URGÊNCIA/EMERGÊNCIA</t>
  </si>
  <si>
    <t>05.300.0066 - MIN. SAÚDE - IMPLANT. UBS CECAP</t>
  </si>
  <si>
    <t>05.500.0003 - REPASSE FEDERAL - ALTA COMPLEXIDADE</t>
  </si>
  <si>
    <t>05.500.0007 - REPASSE FEDERAL - PISO BASICO</t>
  </si>
  <si>
    <t>05.500.0009 - BOLSA FAMÍLIA-IGD-PORT CM/MDS 148/06</t>
  </si>
  <si>
    <t>05.500.0010 - PETI JOR.-PORT.SEAS 458/01-M.SABES 47/07</t>
  </si>
  <si>
    <t>05.500.0014 - REPASSE FEDERAL - MEDIA COMPLEXIDADE</t>
  </si>
  <si>
    <t>05.500.0015 - PAIF - PROG. DE AT. INTR. A FAMÍLIA</t>
  </si>
  <si>
    <t>05.500.0036 - PAEFI - PROT. ATEND. ESPECIALIZADOFAMILIAS INDIVIDUOS</t>
  </si>
  <si>
    <t>05.500.0039 - FNAS - IGD SUAS</t>
  </si>
  <si>
    <t>05.500.0042 - PAIF - CRAS III</t>
  </si>
  <si>
    <t>05.500.0043 - PAIF - CRAS IV</t>
  </si>
  <si>
    <t>05.500.0046 - SOCIAL - SCFV - SERV. DE CONVIVÊNCIA</t>
  </si>
  <si>
    <t>05.500.0047 - FMAS - ACEPETI -RESOLUÇÃO Nº 8/2013</t>
  </si>
  <si>
    <t>06.100.0135 - CV 41/14 AGEMCAMP SEGURANÇA - SIST REG AMPL VIDEOMONITORAMENTO</t>
  </si>
  <si>
    <t>CAMARA MUNICIPAL</t>
  </si>
  <si>
    <t>SERV AUT AGUA/ESGOTO - SAAE</t>
  </si>
  <si>
    <t>04.110.0000 - GERAL</t>
  </si>
  <si>
    <t>05.100.0039 - CONVENIO FUNASA - BARRAGEM/MIRIM - SAAE</t>
  </si>
  <si>
    <t>07.100.0110 - OP CRÉDITO AMPLIAÇÃO SIST. CAP. RIO PIRAI CONTR. 0354.457-99/12</t>
  </si>
  <si>
    <t>SERV MUNIC PREV MUNIC - SEPREV</t>
  </si>
  <si>
    <t>04.610.0000 - RPPS CONTRIBUIÇÕES</t>
  </si>
  <si>
    <t>FUNDAÇÃO MUNIC DE ED E CULT - FIEC</t>
  </si>
  <si>
    <t>FUNDAÇÃO PRÓ-MEMÓRIA</t>
  </si>
  <si>
    <t>TOTAL GERAL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</si>
</sst>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lef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 quotePrefix="1">
      <alignment horizontal="left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39" fontId="4" fillId="0" borderId="12" xfId="51" applyNumberFormat="1" applyFont="1" applyBorder="1" applyAlignment="1">
      <alignment horizontal="right" vertical="center"/>
    </xf>
    <xf numFmtId="39" fontId="6" fillId="0" borderId="12" xfId="51" applyNumberFormat="1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 quotePrefix="1">
      <alignment horizontal="left" vertical="center"/>
    </xf>
    <xf numFmtId="0" fontId="7" fillId="0" borderId="11" xfId="0" applyFont="1" applyBorder="1" applyAlignment="1">
      <alignment/>
    </xf>
    <xf numFmtId="43" fontId="7" fillId="0" borderId="11" xfId="51" applyFont="1" applyBorder="1" applyAlignment="1">
      <alignment horizontal="right" vertical="center"/>
    </xf>
    <xf numFmtId="43" fontId="7" fillId="0" borderId="12" xfId="5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" fillId="0" borderId="13" xfId="51" applyNumberFormat="1" applyFont="1" applyBorder="1" applyAlignment="1">
      <alignment horizontal="right" vertical="center"/>
    </xf>
    <xf numFmtId="165" fontId="6" fillId="0" borderId="13" xfId="51" applyNumberFormat="1" applyFont="1" applyBorder="1" applyAlignment="1">
      <alignment horizontal="right" vertical="center"/>
    </xf>
    <xf numFmtId="165" fontId="4" fillId="0" borderId="21" xfId="51" applyNumberFormat="1" applyFont="1" applyBorder="1" applyAlignment="1">
      <alignment horizontal="right" vertical="center"/>
    </xf>
    <xf numFmtId="165" fontId="6" fillId="0" borderId="22" xfId="51" applyNumberFormat="1" applyFont="1" applyBorder="1" applyAlignment="1">
      <alignment horizontal="right" vertical="center"/>
    </xf>
    <xf numFmtId="165" fontId="6" fillId="0" borderId="0" xfId="51" applyNumberFormat="1" applyFont="1" applyBorder="1" applyAlignment="1">
      <alignment horizontal="right" vertical="center"/>
    </xf>
    <xf numFmtId="165" fontId="6" fillId="0" borderId="15" xfId="51" applyNumberFormat="1" applyFont="1" applyBorder="1" applyAlignment="1">
      <alignment horizontal="right" vertical="center"/>
    </xf>
    <xf numFmtId="165" fontId="6" fillId="0" borderId="23" xfId="51" applyNumberFormat="1" applyFont="1" applyBorder="1" applyAlignment="1">
      <alignment horizontal="right" vertical="center"/>
    </xf>
    <xf numFmtId="165" fontId="6" fillId="0" borderId="17" xfId="51" applyNumberFormat="1" applyFont="1" applyBorder="1" applyAlignment="1">
      <alignment horizontal="right" vertical="center"/>
    </xf>
    <xf numFmtId="165" fontId="6" fillId="0" borderId="18" xfId="51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165" fontId="4" fillId="0" borderId="13" xfId="53" applyNumberFormat="1" applyFont="1" applyBorder="1" applyAlignment="1">
      <alignment horizontal="right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left" vertical="center"/>
    </xf>
    <xf numFmtId="165" fontId="6" fillId="0" borderId="13" xfId="53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65" fontId="3" fillId="0" borderId="11" xfId="53" applyNumberFormat="1" applyFont="1" applyBorder="1" applyAlignment="1">
      <alignment/>
    </xf>
    <xf numFmtId="165" fontId="3" fillId="0" borderId="12" xfId="53" applyNumberFormat="1" applyFont="1" applyBorder="1" applyAlignment="1">
      <alignment/>
    </xf>
    <xf numFmtId="165" fontId="6" fillId="0" borderId="13" xfId="53" applyNumberFormat="1" applyFont="1" applyBorder="1" applyAlignment="1" quotePrefix="1">
      <alignment horizontal="right" vertical="center"/>
    </xf>
    <xf numFmtId="43" fontId="6" fillId="0" borderId="13" xfId="53" applyFont="1" applyBorder="1" applyAlignment="1" quotePrefix="1">
      <alignment horizontal="right" vertical="center"/>
    </xf>
    <xf numFmtId="43" fontId="3" fillId="0" borderId="13" xfId="53" applyFont="1" applyBorder="1" applyAlignment="1">
      <alignment/>
    </xf>
    <xf numFmtId="43" fontId="6" fillId="0" borderId="13" xfId="53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13" xfId="53" applyNumberFormat="1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3" xfId="53" applyNumberFormat="1" applyFont="1" applyBorder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3" xfId="0" applyFont="1" applyBorder="1" applyAlignment="1" quotePrefix="1">
      <alignment horizontal="left" vertical="center"/>
    </xf>
    <xf numFmtId="165" fontId="11" fillId="0" borderId="13" xfId="53" applyNumberFormat="1" applyFont="1" applyBorder="1" applyAlignment="1">
      <alignment horizontal="right" vertical="center"/>
    </xf>
    <xf numFmtId="0" fontId="12" fillId="0" borderId="13" xfId="0" applyFont="1" applyBorder="1" applyAlignment="1" quotePrefix="1">
      <alignment horizontal="left" vertical="center"/>
    </xf>
    <xf numFmtId="165" fontId="12" fillId="0" borderId="13" xfId="53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 quotePrefix="1">
      <alignment horizontal="left" vertical="center" wrapText="1"/>
    </xf>
    <xf numFmtId="0" fontId="11" fillId="0" borderId="13" xfId="0" applyFont="1" applyBorder="1" applyAlignment="1" quotePrefix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3" fontId="4" fillId="0" borderId="0" xfId="53" applyFont="1" applyAlignment="1">
      <alignment horizontal="right" vertical="center"/>
    </xf>
    <xf numFmtId="43" fontId="13" fillId="0" borderId="0" xfId="53" applyFont="1" applyAlignment="1">
      <alignment horizontal="right" vertical="center"/>
    </xf>
    <xf numFmtId="43" fontId="3" fillId="0" borderId="0" xfId="53" applyFont="1" applyAlignment="1">
      <alignment/>
    </xf>
    <xf numFmtId="0" fontId="6" fillId="0" borderId="0" xfId="0" applyFont="1" applyAlignment="1">
      <alignment/>
    </xf>
    <xf numFmtId="43" fontId="6" fillId="0" borderId="0" xfId="53" applyFont="1" applyAlignment="1">
      <alignment/>
    </xf>
    <xf numFmtId="49" fontId="6" fillId="0" borderId="0" xfId="0" applyNumberFormat="1" applyFont="1" applyAlignment="1">
      <alignment horizontal="left" vertical="center"/>
    </xf>
    <xf numFmtId="43" fontId="6" fillId="0" borderId="0" xfId="53" applyFont="1" applyAlignment="1">
      <alignment horizontal="right" vertical="center"/>
    </xf>
    <xf numFmtId="43" fontId="14" fillId="0" borderId="0" xfId="53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165" fontId="3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165" fontId="5" fillId="0" borderId="23" xfId="53" applyNumberFormat="1" applyFont="1" applyBorder="1" applyAlignment="1">
      <alignment horizontal="right" vertical="center"/>
    </xf>
    <xf numFmtId="165" fontId="3" fillId="0" borderId="15" xfId="53" applyNumberFormat="1" applyFont="1" applyBorder="1" applyAlignment="1">
      <alignment/>
    </xf>
    <xf numFmtId="165" fontId="3" fillId="0" borderId="22" xfId="53" applyNumberFormat="1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5" xfId="53" applyNumberFormat="1" applyFont="1" applyBorder="1" applyAlignment="1">
      <alignment horizontal="right" vertical="center"/>
    </xf>
    <xf numFmtId="165" fontId="3" fillId="0" borderId="22" xfId="53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/>
    </xf>
    <xf numFmtId="165" fontId="5" fillId="0" borderId="22" xfId="53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165" fontId="4" fillId="0" borderId="22" xfId="53" applyNumberFormat="1" applyFont="1" applyBorder="1" applyAlignment="1">
      <alignment horizontal="right" vertical="center"/>
    </xf>
    <xf numFmtId="165" fontId="4" fillId="0" borderId="15" xfId="53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165" fontId="6" fillId="0" borderId="22" xfId="53" applyNumberFormat="1" applyFont="1" applyBorder="1" applyAlignment="1">
      <alignment horizontal="right" vertical="center"/>
    </xf>
    <xf numFmtId="165" fontId="6" fillId="0" borderId="15" xfId="53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/>
    </xf>
    <xf numFmtId="165" fontId="4" fillId="0" borderId="23" xfId="53" applyNumberFormat="1" applyFont="1" applyBorder="1" applyAlignment="1">
      <alignment horizontal="right" vertical="center"/>
    </xf>
    <xf numFmtId="165" fontId="4" fillId="0" borderId="18" xfId="53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165" fontId="4" fillId="0" borderId="19" xfId="53" applyNumberFormat="1" applyFont="1" applyBorder="1" applyAlignment="1">
      <alignment horizontal="right" vertical="center"/>
    </xf>
    <xf numFmtId="165" fontId="4" fillId="0" borderId="24" xfId="53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49" fontId="4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165" fontId="4" fillId="0" borderId="21" xfId="0" applyNumberFormat="1" applyFont="1" applyBorder="1" applyAlignment="1">
      <alignment horizontal="left" vertical="center"/>
    </xf>
    <xf numFmtId="165" fontId="4" fillId="0" borderId="19" xfId="0" applyNumberFormat="1" applyFont="1" applyBorder="1" applyAlignment="1">
      <alignment horizontal="left" vertical="center"/>
    </xf>
    <xf numFmtId="165" fontId="6" fillId="0" borderId="21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4" fillId="0" borderId="22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5" fontId="6" fillId="0" borderId="2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53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65" fontId="6" fillId="0" borderId="22" xfId="53" applyNumberFormat="1" applyFont="1" applyBorder="1" applyAlignment="1">
      <alignment/>
    </xf>
    <xf numFmtId="165" fontId="6" fillId="0" borderId="0" xfId="53" applyNumberFormat="1" applyFont="1" applyBorder="1" applyAlignment="1">
      <alignment/>
    </xf>
    <xf numFmtId="164" fontId="4" fillId="0" borderId="0" xfId="53" applyNumberFormat="1" applyFont="1" applyAlignment="1">
      <alignment horizontal="right" vertical="center"/>
    </xf>
    <xf numFmtId="165" fontId="4" fillId="0" borderId="0" xfId="53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15" fillId="0" borderId="21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2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left" vertical="center"/>
    </xf>
    <xf numFmtId="49" fontId="1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164" fontId="6" fillId="0" borderId="0" xfId="53" applyNumberFormat="1" applyFont="1" applyAlignment="1">
      <alignment/>
    </xf>
    <xf numFmtId="165" fontId="6" fillId="0" borderId="21" xfId="53" applyNumberFormat="1" applyFont="1" applyBorder="1" applyAlignment="1">
      <alignment/>
    </xf>
    <xf numFmtId="165" fontId="6" fillId="0" borderId="19" xfId="53" applyNumberFormat="1" applyFont="1" applyBorder="1" applyAlignment="1">
      <alignment/>
    </xf>
    <xf numFmtId="165" fontId="6" fillId="0" borderId="24" xfId="53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53" applyNumberFormat="1" applyFont="1" applyBorder="1" applyAlignment="1">
      <alignment/>
    </xf>
    <xf numFmtId="49" fontId="4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 quotePrefix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2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161925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1" bestFit="1" customWidth="1"/>
    <col min="2" max="5" width="13.8515625" style="1" bestFit="1" customWidth="1"/>
    <col min="6" max="8" width="14.00390625" style="1" bestFit="1" customWidth="1"/>
    <col min="9" max="9" width="13.8515625" style="1" customWidth="1"/>
    <col min="10" max="11" width="12.8515625" style="1" bestFit="1" customWidth="1"/>
    <col min="12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62"/>
      <c r="F1" s="162"/>
    </row>
    <row r="2" spans="1:6" ht="12.75" customHeight="1">
      <c r="A2" s="162"/>
      <c r="B2" s="162"/>
      <c r="C2" s="162"/>
      <c r="D2" s="162"/>
      <c r="E2" s="162"/>
      <c r="F2" s="162"/>
    </row>
    <row r="3" spans="1:6" ht="12.75">
      <c r="A3" s="162"/>
      <c r="B3" s="162"/>
      <c r="C3" s="162"/>
      <c r="D3" s="162"/>
      <c r="E3" s="162"/>
      <c r="F3" s="162"/>
    </row>
    <row r="4" ht="12.75"/>
    <row r="5" spans="1:11" ht="12.75">
      <c r="A5" s="160" t="s">
        <v>62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7" spans="1:11" ht="21">
      <c r="A7" s="2" t="s">
        <v>0</v>
      </c>
      <c r="B7" s="3"/>
      <c r="C7" s="3"/>
      <c r="D7" s="3"/>
      <c r="E7" s="4"/>
      <c r="F7" s="5" t="s">
        <v>1</v>
      </c>
      <c r="G7" s="5" t="s">
        <v>2</v>
      </c>
      <c r="H7" s="5" t="s">
        <v>3</v>
      </c>
      <c r="I7" s="6" t="s">
        <v>46</v>
      </c>
      <c r="J7" s="5" t="s">
        <v>4</v>
      </c>
      <c r="K7" s="5" t="s">
        <v>5</v>
      </c>
    </row>
    <row r="8" spans="1:11" ht="12.75">
      <c r="A8" s="2" t="s">
        <v>6</v>
      </c>
      <c r="B8" s="7"/>
      <c r="C8" s="7"/>
      <c r="D8" s="7"/>
      <c r="E8" s="8"/>
      <c r="F8" s="35">
        <v>839121000</v>
      </c>
      <c r="G8" s="35">
        <v>846061958.84</v>
      </c>
      <c r="H8" s="35">
        <v>846061958.84</v>
      </c>
      <c r="I8" s="35">
        <f>SUM(I9:I14)</f>
        <v>158569903.66</v>
      </c>
      <c r="J8" s="35">
        <v>473734101.66</v>
      </c>
      <c r="K8" s="35">
        <v>372327857.18</v>
      </c>
    </row>
    <row r="9" spans="1:11" ht="12.75">
      <c r="A9" s="9" t="s">
        <v>7</v>
      </c>
      <c r="B9" s="10"/>
      <c r="C9" s="10"/>
      <c r="D9" s="10"/>
      <c r="E9" s="11"/>
      <c r="F9" s="36">
        <v>184367000</v>
      </c>
      <c r="G9" s="36">
        <v>184367000</v>
      </c>
      <c r="H9" s="36">
        <v>184367000</v>
      </c>
      <c r="I9" s="36">
        <v>31537807.91</v>
      </c>
      <c r="J9" s="36">
        <v>106308597.78</v>
      </c>
      <c r="K9" s="36">
        <v>78058402.22</v>
      </c>
    </row>
    <row r="10" spans="1:11" ht="12.75">
      <c r="A10" s="12" t="s">
        <v>8</v>
      </c>
      <c r="B10" s="3"/>
      <c r="C10" s="3"/>
      <c r="D10" s="3"/>
      <c r="E10" s="4"/>
      <c r="F10" s="36">
        <v>30057000</v>
      </c>
      <c r="G10" s="36">
        <v>32037000</v>
      </c>
      <c r="H10" s="36">
        <v>32037000</v>
      </c>
      <c r="I10" s="36">
        <v>5577963.04</v>
      </c>
      <c r="J10" s="36">
        <v>14464422.17</v>
      </c>
      <c r="K10" s="36">
        <v>17572577.83</v>
      </c>
    </row>
    <row r="11" spans="1:11" ht="12.75">
      <c r="A11" s="9" t="s">
        <v>9</v>
      </c>
      <c r="B11" s="10"/>
      <c r="C11" s="10"/>
      <c r="D11" s="10"/>
      <c r="E11" s="11"/>
      <c r="F11" s="36">
        <v>70450000</v>
      </c>
      <c r="G11" s="36">
        <v>70480907.92</v>
      </c>
      <c r="H11" s="36">
        <v>70480907.92</v>
      </c>
      <c r="I11" s="36">
        <v>9330024.23</v>
      </c>
      <c r="J11" s="36">
        <v>24711034.91</v>
      </c>
      <c r="K11" s="36">
        <v>45769873.01</v>
      </c>
    </row>
    <row r="12" spans="1:11" ht="12.75">
      <c r="A12" s="12" t="s">
        <v>10</v>
      </c>
      <c r="B12" s="3"/>
      <c r="C12" s="3"/>
      <c r="D12" s="3"/>
      <c r="E12" s="4"/>
      <c r="F12" s="36">
        <v>97215000</v>
      </c>
      <c r="G12" s="36">
        <v>97215000</v>
      </c>
      <c r="H12" s="36">
        <v>97215000</v>
      </c>
      <c r="I12" s="36">
        <v>11936984.07</v>
      </c>
      <c r="J12" s="36">
        <v>38701025.17</v>
      </c>
      <c r="K12" s="36">
        <v>58513974.83</v>
      </c>
    </row>
    <row r="13" spans="1:11" ht="12.75">
      <c r="A13" s="9" t="s">
        <v>11</v>
      </c>
      <c r="B13" s="10"/>
      <c r="C13" s="10"/>
      <c r="D13" s="10"/>
      <c r="E13" s="11"/>
      <c r="F13" s="36">
        <v>426023000</v>
      </c>
      <c r="G13" s="36">
        <v>430953050.92</v>
      </c>
      <c r="H13" s="36">
        <v>430953050.92</v>
      </c>
      <c r="I13" s="36">
        <v>71491449.66</v>
      </c>
      <c r="J13" s="36">
        <v>240329291.73</v>
      </c>
      <c r="K13" s="36">
        <v>190623759.19</v>
      </c>
    </row>
    <row r="14" spans="1:11" ht="12.75">
      <c r="A14" s="12" t="s">
        <v>12</v>
      </c>
      <c r="B14" s="3"/>
      <c r="C14" s="3"/>
      <c r="D14" s="3"/>
      <c r="E14" s="4"/>
      <c r="F14" s="36">
        <v>31009000</v>
      </c>
      <c r="G14" s="36">
        <v>31009000</v>
      </c>
      <c r="H14" s="36">
        <v>31009000</v>
      </c>
      <c r="I14" s="36">
        <v>28695674.75</v>
      </c>
      <c r="J14" s="36">
        <v>49219729.9</v>
      </c>
      <c r="K14" s="36">
        <v>-18210729.9</v>
      </c>
    </row>
    <row r="15" spans="1:11" ht="12.75">
      <c r="A15" s="13" t="s">
        <v>13</v>
      </c>
      <c r="B15" s="14"/>
      <c r="C15" s="14"/>
      <c r="D15" s="14"/>
      <c r="E15" s="15"/>
      <c r="F15" s="35">
        <v>39056000</v>
      </c>
      <c r="G15" s="35">
        <v>44481886.61</v>
      </c>
      <c r="H15" s="35">
        <v>44481886.61</v>
      </c>
      <c r="I15" s="35">
        <f>SUM(I16:I18)</f>
        <v>2999347.8</v>
      </c>
      <c r="J15" s="35">
        <v>5801053.62</v>
      </c>
      <c r="K15" s="35">
        <v>38680832.99</v>
      </c>
    </row>
    <row r="16" spans="1:11" ht="12.75">
      <c r="A16" s="12" t="s">
        <v>14</v>
      </c>
      <c r="B16" s="3"/>
      <c r="C16" s="3"/>
      <c r="D16" s="3"/>
      <c r="E16" s="4"/>
      <c r="F16" s="36">
        <v>24211000</v>
      </c>
      <c r="G16" s="36">
        <v>24211000</v>
      </c>
      <c r="H16" s="36">
        <v>24211000</v>
      </c>
      <c r="I16" s="36">
        <v>836187.18</v>
      </c>
      <c r="J16" s="36">
        <v>2159608.8</v>
      </c>
      <c r="K16" s="36">
        <v>22051391.2</v>
      </c>
    </row>
    <row r="17" spans="1:11" ht="12.75">
      <c r="A17" s="9" t="s">
        <v>15</v>
      </c>
      <c r="B17" s="10"/>
      <c r="C17" s="10"/>
      <c r="D17" s="10"/>
      <c r="E17" s="11"/>
      <c r="F17" s="36">
        <v>635000</v>
      </c>
      <c r="G17" s="36">
        <v>635000</v>
      </c>
      <c r="H17" s="36">
        <v>635000</v>
      </c>
      <c r="I17" s="36">
        <v>138568.88</v>
      </c>
      <c r="J17" s="36">
        <v>316486</v>
      </c>
      <c r="K17" s="36">
        <v>318514</v>
      </c>
    </row>
    <row r="18" spans="1:11" ht="12.75">
      <c r="A18" s="12" t="s">
        <v>16</v>
      </c>
      <c r="B18" s="3"/>
      <c r="C18" s="3"/>
      <c r="D18" s="3"/>
      <c r="E18" s="4"/>
      <c r="F18" s="36">
        <v>14210000</v>
      </c>
      <c r="G18" s="36">
        <v>19635886.61</v>
      </c>
      <c r="H18" s="36">
        <v>19635886.61</v>
      </c>
      <c r="I18" s="36">
        <v>2024591.74</v>
      </c>
      <c r="J18" s="36">
        <v>3324958.82</v>
      </c>
      <c r="K18" s="36">
        <v>16310927.79</v>
      </c>
    </row>
    <row r="19" spans="1:11" ht="12.75">
      <c r="A19" s="13" t="s">
        <v>17</v>
      </c>
      <c r="B19" s="14"/>
      <c r="C19" s="14"/>
      <c r="D19" s="14"/>
      <c r="E19" s="15"/>
      <c r="F19" s="35">
        <v>55932000</v>
      </c>
      <c r="G19" s="35">
        <v>55932000</v>
      </c>
      <c r="H19" s="35">
        <v>55932000</v>
      </c>
      <c r="I19" s="35">
        <v>-8879290.5</v>
      </c>
      <c r="J19" s="35">
        <v>31697545.44</v>
      </c>
      <c r="K19" s="35">
        <v>24234454.56</v>
      </c>
    </row>
    <row r="20" spans="1:11" ht="12.75">
      <c r="A20" s="2" t="s">
        <v>18</v>
      </c>
      <c r="B20" s="7"/>
      <c r="C20" s="7"/>
      <c r="D20" s="7"/>
      <c r="E20" s="8"/>
      <c r="F20" s="35">
        <v>51755000</v>
      </c>
      <c r="G20" s="35">
        <v>51755000</v>
      </c>
      <c r="H20" s="35">
        <v>51755000</v>
      </c>
      <c r="I20" s="35">
        <f>SUM(I21:I24)</f>
        <v>8962074.14</v>
      </c>
      <c r="J20" s="35">
        <v>21785257.3</v>
      </c>
      <c r="K20" s="35">
        <v>29969742.7</v>
      </c>
    </row>
    <row r="21" spans="1:11" ht="12.75">
      <c r="A21" s="12" t="s">
        <v>47</v>
      </c>
      <c r="B21" s="7"/>
      <c r="C21" s="7"/>
      <c r="D21" s="7"/>
      <c r="E21" s="8"/>
      <c r="F21" s="36">
        <v>530000</v>
      </c>
      <c r="G21" s="36">
        <v>530000</v>
      </c>
      <c r="H21" s="36">
        <v>530000</v>
      </c>
      <c r="I21" s="36">
        <v>98406.74</v>
      </c>
      <c r="J21" s="36">
        <v>246016.85</v>
      </c>
      <c r="K21" s="36">
        <v>283983.15</v>
      </c>
    </row>
    <row r="22" spans="1:11" ht="12.75">
      <c r="A22" s="12" t="s">
        <v>48</v>
      </c>
      <c r="B22" s="7"/>
      <c r="C22" s="7"/>
      <c r="D22" s="7"/>
      <c r="E22" s="8"/>
      <c r="F22" s="36">
        <v>48880000</v>
      </c>
      <c r="G22" s="36">
        <v>48880000</v>
      </c>
      <c r="H22" s="36">
        <v>48880000</v>
      </c>
      <c r="I22" s="36">
        <v>8371520</v>
      </c>
      <c r="J22" s="36">
        <v>20353452.16</v>
      </c>
      <c r="K22" s="36">
        <v>28526547.84</v>
      </c>
    </row>
    <row r="23" spans="1:11" ht="12.75">
      <c r="A23" s="12" t="s">
        <v>49</v>
      </c>
      <c r="B23" s="7"/>
      <c r="C23" s="7"/>
      <c r="D23" s="7"/>
      <c r="E23" s="8"/>
      <c r="F23" s="36">
        <v>1553000</v>
      </c>
      <c r="G23" s="36">
        <v>1553000</v>
      </c>
      <c r="H23" s="36">
        <v>1553000</v>
      </c>
      <c r="I23" s="36">
        <v>375804.73</v>
      </c>
      <c r="J23" s="36">
        <v>838745.18</v>
      </c>
      <c r="K23" s="36">
        <v>714254.82</v>
      </c>
    </row>
    <row r="24" spans="1:11" ht="12.75">
      <c r="A24" s="12" t="s">
        <v>50</v>
      </c>
      <c r="B24" s="7"/>
      <c r="C24" s="7"/>
      <c r="D24" s="7"/>
      <c r="E24" s="8"/>
      <c r="F24" s="36">
        <v>792000</v>
      </c>
      <c r="G24" s="36">
        <v>792000</v>
      </c>
      <c r="H24" s="36">
        <v>792000</v>
      </c>
      <c r="I24" s="36">
        <v>116342.67</v>
      </c>
      <c r="J24" s="36">
        <v>347043.11</v>
      </c>
      <c r="K24" s="36">
        <v>444956.89</v>
      </c>
    </row>
    <row r="25" spans="1:11" ht="12.75">
      <c r="A25" s="2" t="s">
        <v>19</v>
      </c>
      <c r="B25" s="7"/>
      <c r="C25" s="7"/>
      <c r="D25" s="7"/>
      <c r="E25" s="8"/>
      <c r="F25" s="35">
        <v>874000000</v>
      </c>
      <c r="G25" s="35">
        <v>886366845.45</v>
      </c>
      <c r="H25" s="35">
        <v>886366845.45</v>
      </c>
      <c r="I25" s="35">
        <f>SUM(I8,I15,I19,I20)</f>
        <v>161652035.10000002</v>
      </c>
      <c r="J25" s="35">
        <v>469622867.14</v>
      </c>
      <c r="K25" s="35">
        <v>416743978.31</v>
      </c>
    </row>
    <row r="26" spans="1:11" ht="12.75">
      <c r="A26" s="16" t="s">
        <v>20</v>
      </c>
      <c r="B26" s="3"/>
      <c r="C26" s="3"/>
      <c r="D26" s="3"/>
      <c r="E26" s="4"/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1:11" ht="12.75">
      <c r="A27" s="2" t="s">
        <v>21</v>
      </c>
      <c r="B27" s="7"/>
      <c r="C27" s="7"/>
      <c r="D27" s="7"/>
      <c r="E27" s="8"/>
      <c r="F27" s="35">
        <v>874000000</v>
      </c>
      <c r="G27" s="35">
        <v>886366845.45</v>
      </c>
      <c r="H27" s="35">
        <v>886366845.45</v>
      </c>
      <c r="I27" s="35">
        <f>SUM(I25+I26)</f>
        <v>161652035.10000002</v>
      </c>
      <c r="J27" s="35">
        <v>469622867.14</v>
      </c>
      <c r="K27" s="35">
        <v>416743978.31</v>
      </c>
    </row>
    <row r="28" spans="1:11" ht="12.75">
      <c r="A28" s="17" t="s">
        <v>22</v>
      </c>
      <c r="B28" s="18"/>
      <c r="C28" s="18"/>
      <c r="D28" s="18"/>
      <c r="E28" s="19"/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17" t="s">
        <v>23</v>
      </c>
      <c r="B29" s="18"/>
      <c r="C29" s="18"/>
      <c r="D29" s="18"/>
      <c r="E29" s="19"/>
      <c r="F29" s="35">
        <v>874000000</v>
      </c>
      <c r="G29" s="35">
        <v>886366845.45</v>
      </c>
      <c r="H29" s="35">
        <v>886366845.45</v>
      </c>
      <c r="I29" s="35">
        <f>SUM(I27:I28)</f>
        <v>161652035.10000002</v>
      </c>
      <c r="J29" s="35">
        <v>469622867.14</v>
      </c>
      <c r="K29" s="35">
        <v>416743978.31</v>
      </c>
    </row>
    <row r="30" spans="1:11" s="32" customFormat="1" ht="8.25">
      <c r="A30" s="28"/>
      <c r="B30" s="29"/>
      <c r="C30" s="29"/>
      <c r="D30" s="29"/>
      <c r="E30" s="29"/>
      <c r="F30" s="30"/>
      <c r="G30" s="30"/>
      <c r="H30" s="30"/>
      <c r="I30" s="30"/>
      <c r="J30" s="30"/>
      <c r="K30" s="31"/>
    </row>
    <row r="31" spans="1:11" ht="12.75">
      <c r="A31" s="26" t="s">
        <v>59</v>
      </c>
      <c r="B31" s="23"/>
      <c r="C31" s="23"/>
      <c r="D31" s="23"/>
      <c r="E31" s="23"/>
      <c r="F31" s="37">
        <f aca="true" t="shared" si="0" ref="F31:K31">SUM(F32:F33)</f>
        <v>0</v>
      </c>
      <c r="G31" s="37">
        <f t="shared" si="0"/>
        <v>88874111.76</v>
      </c>
      <c r="H31" s="37">
        <f t="shared" si="0"/>
        <v>0</v>
      </c>
      <c r="I31" s="37">
        <f t="shared" si="0"/>
        <v>0</v>
      </c>
      <c r="J31" s="37">
        <f t="shared" si="0"/>
        <v>88874111.76</v>
      </c>
      <c r="K31" s="37">
        <f t="shared" si="0"/>
        <v>0</v>
      </c>
    </row>
    <row r="32" spans="1:11" ht="12.75">
      <c r="A32" s="24" t="s">
        <v>57</v>
      </c>
      <c r="B32" s="14"/>
      <c r="C32" s="14"/>
      <c r="D32" s="14"/>
      <c r="E32" s="14"/>
      <c r="F32" s="38">
        <v>0</v>
      </c>
      <c r="G32" s="39">
        <v>88874111.76</v>
      </c>
      <c r="H32" s="38">
        <v>0</v>
      </c>
      <c r="I32" s="39">
        <v>0</v>
      </c>
      <c r="J32" s="38">
        <v>88874111.76</v>
      </c>
      <c r="K32" s="40">
        <v>0</v>
      </c>
    </row>
    <row r="33" spans="1:11" ht="12.75">
      <c r="A33" s="25" t="s">
        <v>58</v>
      </c>
      <c r="B33" s="18"/>
      <c r="C33" s="18"/>
      <c r="D33" s="18"/>
      <c r="E33" s="18"/>
      <c r="F33" s="41">
        <v>0</v>
      </c>
      <c r="G33" s="42">
        <v>0</v>
      </c>
      <c r="H33" s="41">
        <v>0</v>
      </c>
      <c r="I33" s="42">
        <v>0</v>
      </c>
      <c r="J33" s="41">
        <v>0</v>
      </c>
      <c r="K33" s="43">
        <v>0</v>
      </c>
    </row>
    <row r="34" spans="1:11" ht="12.75">
      <c r="A34" s="27" t="s">
        <v>60</v>
      </c>
      <c r="B34" s="3"/>
      <c r="C34" s="3"/>
      <c r="D34" s="3"/>
      <c r="E34" s="3"/>
      <c r="F34" s="44">
        <f aca="true" t="shared" si="1" ref="F34:K34">F29+F31</f>
        <v>874000000</v>
      </c>
      <c r="G34" s="44">
        <f t="shared" si="1"/>
        <v>975240957.21</v>
      </c>
      <c r="H34" s="44">
        <f t="shared" si="1"/>
        <v>886366845.45</v>
      </c>
      <c r="I34" s="44">
        <f t="shared" si="1"/>
        <v>161652035.10000002</v>
      </c>
      <c r="J34" s="44">
        <f t="shared" si="1"/>
        <v>558496978.9</v>
      </c>
      <c r="K34" s="44">
        <f t="shared" si="1"/>
        <v>416743978.31</v>
      </c>
    </row>
    <row r="36" spans="1:11" ht="21">
      <c r="A36" s="20" t="s">
        <v>24</v>
      </c>
      <c r="B36" s="4"/>
      <c r="C36" s="6" t="s">
        <v>25</v>
      </c>
      <c r="D36" s="6" t="s">
        <v>51</v>
      </c>
      <c r="E36" s="6" t="s">
        <v>52</v>
      </c>
      <c r="F36" s="6" t="s">
        <v>26</v>
      </c>
      <c r="G36" s="6" t="s">
        <v>27</v>
      </c>
      <c r="H36" s="6" t="s">
        <v>28</v>
      </c>
      <c r="I36" s="6" t="s">
        <v>53</v>
      </c>
      <c r="J36" s="6" t="s">
        <v>54</v>
      </c>
      <c r="K36" s="6" t="s">
        <v>55</v>
      </c>
    </row>
    <row r="37" spans="1:11" ht="12.75">
      <c r="A37" s="20" t="s">
        <v>31</v>
      </c>
      <c r="B37" s="21"/>
      <c r="C37" s="35">
        <v>621430000</v>
      </c>
      <c r="D37" s="35">
        <v>41716559.59</v>
      </c>
      <c r="E37" s="35">
        <v>663146559.59</v>
      </c>
      <c r="F37" s="35">
        <v>436616817.84</v>
      </c>
      <c r="G37" s="35">
        <v>295378855.59</v>
      </c>
      <c r="H37" s="35">
        <v>260943177.45</v>
      </c>
      <c r="I37" s="35">
        <v>226529741.75</v>
      </c>
      <c r="J37" s="35">
        <v>141237962.25</v>
      </c>
      <c r="K37" s="35">
        <v>34435678.14</v>
      </c>
    </row>
    <row r="38" spans="1:11" ht="12.75">
      <c r="A38" s="16" t="s">
        <v>29</v>
      </c>
      <c r="B38" s="22"/>
      <c r="C38" s="36">
        <v>281390000</v>
      </c>
      <c r="D38" s="36">
        <v>1956248.39</v>
      </c>
      <c r="E38" s="36">
        <v>283346248.39</v>
      </c>
      <c r="F38" s="36">
        <v>148829699.21</v>
      </c>
      <c r="G38" s="36">
        <v>131762084.6</v>
      </c>
      <c r="H38" s="36">
        <v>109641748.74</v>
      </c>
      <c r="I38" s="36">
        <v>134516549.18</v>
      </c>
      <c r="J38" s="36">
        <v>17067614.61</v>
      </c>
      <c r="K38" s="36">
        <v>22120335.86</v>
      </c>
    </row>
    <row r="39" spans="1:11" ht="12.75">
      <c r="A39" s="16" t="s">
        <v>30</v>
      </c>
      <c r="B39" s="22"/>
      <c r="C39" s="36">
        <v>7113000</v>
      </c>
      <c r="D39" s="36">
        <v>0</v>
      </c>
      <c r="E39" s="36">
        <v>7113000</v>
      </c>
      <c r="F39" s="36">
        <v>2277512.45</v>
      </c>
      <c r="G39" s="36">
        <v>2277512.45</v>
      </c>
      <c r="H39" s="36">
        <v>2277512.45</v>
      </c>
      <c r="I39" s="36">
        <v>4835487.55</v>
      </c>
      <c r="J39" s="36">
        <v>0</v>
      </c>
      <c r="K39" s="36">
        <v>0</v>
      </c>
    </row>
    <row r="40" spans="1:11" ht="12.75">
      <c r="A40" s="16" t="s">
        <v>56</v>
      </c>
      <c r="B40" s="22"/>
      <c r="C40" s="36">
        <v>332927000</v>
      </c>
      <c r="D40" s="36">
        <v>39760311.2</v>
      </c>
      <c r="E40" s="36">
        <v>372687311.2</v>
      </c>
      <c r="F40" s="36">
        <v>285509606.18</v>
      </c>
      <c r="G40" s="36">
        <v>161339258.54</v>
      </c>
      <c r="H40" s="36">
        <v>149023916.26</v>
      </c>
      <c r="I40" s="36">
        <v>87177705.02</v>
      </c>
      <c r="J40" s="36">
        <v>124170347.64</v>
      </c>
      <c r="K40" s="36">
        <v>12315342.28</v>
      </c>
    </row>
    <row r="41" spans="1:11" ht="12.75">
      <c r="A41" s="20" t="s">
        <v>32</v>
      </c>
      <c r="B41" s="21"/>
      <c r="C41" s="35">
        <v>108657000</v>
      </c>
      <c r="D41" s="35">
        <v>59267928.51</v>
      </c>
      <c r="E41" s="35">
        <v>167924928.51</v>
      </c>
      <c r="F41" s="35">
        <v>61380082.82</v>
      </c>
      <c r="G41" s="35">
        <v>16861630.12</v>
      </c>
      <c r="H41" s="35">
        <v>15464381.52</v>
      </c>
      <c r="I41" s="35">
        <v>106544845.69</v>
      </c>
      <c r="J41" s="35">
        <v>44518452.7</v>
      </c>
      <c r="K41" s="35">
        <v>1397248.6</v>
      </c>
    </row>
    <row r="42" spans="1:11" ht="12.75">
      <c r="A42" s="16" t="s">
        <v>33</v>
      </c>
      <c r="B42" s="22"/>
      <c r="C42" s="36">
        <v>104440000</v>
      </c>
      <c r="D42" s="36">
        <v>59267928.51</v>
      </c>
      <c r="E42" s="36">
        <v>163707928.51</v>
      </c>
      <c r="F42" s="36">
        <v>59732457.51</v>
      </c>
      <c r="G42" s="36">
        <v>15214004.81</v>
      </c>
      <c r="H42" s="36">
        <v>13816756.21</v>
      </c>
      <c r="I42" s="36">
        <v>103975471</v>
      </c>
      <c r="J42" s="36">
        <v>44518452.7</v>
      </c>
      <c r="K42" s="36">
        <v>1397248.6</v>
      </c>
    </row>
    <row r="43" spans="1:11" ht="12.75">
      <c r="A43" s="16" t="s">
        <v>34</v>
      </c>
      <c r="B43" s="22"/>
      <c r="C43" s="36">
        <v>4217000</v>
      </c>
      <c r="D43" s="36">
        <v>0</v>
      </c>
      <c r="E43" s="36">
        <v>4217000</v>
      </c>
      <c r="F43" s="36">
        <v>1647625.31</v>
      </c>
      <c r="G43" s="36">
        <v>1647625.31</v>
      </c>
      <c r="H43" s="36">
        <v>1647625.31</v>
      </c>
      <c r="I43" s="36">
        <v>2569374.69</v>
      </c>
      <c r="J43" s="36">
        <v>0</v>
      </c>
      <c r="K43" s="36">
        <v>0</v>
      </c>
    </row>
    <row r="44" spans="1:11" ht="12.75">
      <c r="A44" s="20" t="s">
        <v>35</v>
      </c>
      <c r="B44" s="21"/>
      <c r="C44" s="35">
        <v>80021000</v>
      </c>
      <c r="D44" s="35">
        <v>-50000</v>
      </c>
      <c r="E44" s="35">
        <v>79971000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16" t="s">
        <v>36</v>
      </c>
      <c r="B45" s="22"/>
      <c r="C45" s="36">
        <v>63892000</v>
      </c>
      <c r="D45" s="36">
        <v>306469.11</v>
      </c>
      <c r="E45" s="36">
        <v>64198469.11</v>
      </c>
      <c r="F45" s="36">
        <v>30779881.64</v>
      </c>
      <c r="G45" s="36">
        <v>25872889.87</v>
      </c>
      <c r="H45" s="36">
        <v>21928018.43</v>
      </c>
      <c r="I45" s="36">
        <v>33418587.47</v>
      </c>
      <c r="J45" s="36">
        <v>4906991.77</v>
      </c>
      <c r="K45" s="36">
        <v>3944871.44</v>
      </c>
    </row>
    <row r="46" spans="1:11" ht="12.75">
      <c r="A46" s="20" t="s">
        <v>37</v>
      </c>
      <c r="B46" s="21"/>
      <c r="C46" s="35">
        <v>874000000</v>
      </c>
      <c r="D46" s="35">
        <v>101240957.21</v>
      </c>
      <c r="E46" s="35">
        <v>975240957.21</v>
      </c>
      <c r="F46" s="35">
        <v>528776782.3</v>
      </c>
      <c r="G46" s="35">
        <v>338113375.58</v>
      </c>
      <c r="H46" s="35">
        <v>298335577.4</v>
      </c>
      <c r="I46" s="35">
        <v>366493174.91</v>
      </c>
      <c r="J46" s="35">
        <v>190663406.72</v>
      </c>
      <c r="K46" s="35">
        <v>39777798.18</v>
      </c>
    </row>
    <row r="47" spans="1:11" ht="12.75">
      <c r="A47" s="16" t="s">
        <v>61</v>
      </c>
      <c r="B47" s="22"/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2.75">
      <c r="A48" s="20" t="s">
        <v>38</v>
      </c>
      <c r="B48" s="21"/>
      <c r="C48" s="35">
        <v>874000000</v>
      </c>
      <c r="D48" s="35">
        <v>101240957.21</v>
      </c>
      <c r="E48" s="35">
        <v>975240957.21</v>
      </c>
      <c r="F48" s="35">
        <v>528776782.3</v>
      </c>
      <c r="G48" s="35">
        <v>338113375.58</v>
      </c>
      <c r="H48" s="35">
        <v>298335577.4</v>
      </c>
      <c r="I48" s="35">
        <v>366493174.91</v>
      </c>
      <c r="J48" s="35">
        <v>190663406.72</v>
      </c>
      <c r="K48" s="35">
        <v>39777798.18</v>
      </c>
    </row>
    <row r="49" spans="1:11" ht="12.75">
      <c r="A49" s="20" t="s">
        <v>39</v>
      </c>
      <c r="B49" s="21"/>
      <c r="C49" s="35">
        <v>0</v>
      </c>
      <c r="D49" s="35">
        <v>0</v>
      </c>
      <c r="E49" s="35">
        <v>0</v>
      </c>
      <c r="F49" s="35">
        <v>0</v>
      </c>
      <c r="G49" s="35">
        <v>131509491.56</v>
      </c>
      <c r="H49" s="35">
        <v>0</v>
      </c>
      <c r="I49" s="35">
        <v>0</v>
      </c>
      <c r="J49" s="35">
        <v>0</v>
      </c>
      <c r="K49" s="35">
        <v>0</v>
      </c>
    </row>
    <row r="50" spans="1:11" ht="12.75">
      <c r="A50" s="20" t="s">
        <v>40</v>
      </c>
      <c r="B50" s="21"/>
      <c r="C50" s="35">
        <v>874000000</v>
      </c>
      <c r="D50" s="35">
        <v>101240957.21</v>
      </c>
      <c r="E50" s="35">
        <v>975240957.21</v>
      </c>
      <c r="F50" s="35">
        <v>528776782.3</v>
      </c>
      <c r="G50" s="35">
        <v>469622867.14</v>
      </c>
      <c r="H50" s="35">
        <v>298335577.4</v>
      </c>
      <c r="I50" s="35">
        <v>366493174.91</v>
      </c>
      <c r="J50" s="35">
        <v>190663406.72</v>
      </c>
      <c r="K50" s="35">
        <v>39777798.18</v>
      </c>
    </row>
    <row r="52" spans="1:7" ht="12.75">
      <c r="A52" s="33" t="s">
        <v>41</v>
      </c>
      <c r="F52" s="163" t="s">
        <v>42</v>
      </c>
      <c r="G52" s="163"/>
    </row>
    <row r="53" spans="1:7" ht="12.75">
      <c r="A53" s="34" t="s">
        <v>45</v>
      </c>
      <c r="F53" s="164" t="s">
        <v>43</v>
      </c>
      <c r="G53" s="164"/>
    </row>
  </sheetData>
  <sheetProtection/>
  <mergeCells count="4">
    <mergeCell ref="A5:K5"/>
    <mergeCell ref="A1:F3"/>
    <mergeCell ref="F52:G52"/>
    <mergeCell ref="F53:G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1" customWidth="1"/>
    <col min="2" max="2" width="12.00390625" style="1" bestFit="1" customWidth="1"/>
    <col min="3" max="3" width="12.00390625" style="1" customWidth="1"/>
    <col min="4" max="6" width="12.00390625" style="1" bestFit="1" customWidth="1"/>
    <col min="7" max="7" width="10.140625" style="1" customWidth="1"/>
    <col min="8" max="8" width="11.140625" style="1" bestFit="1" customWidth="1"/>
    <col min="9" max="9" width="9.28125" style="1" bestFit="1" customWidth="1"/>
    <col min="10" max="10" width="10.140625" style="1" customWidth="1"/>
    <col min="11" max="11" width="10.28125" style="1" customWidth="1"/>
    <col min="12" max="12" width="12.00390625" style="1" bestFit="1" customWidth="1"/>
    <col min="13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62"/>
      <c r="F1" s="162"/>
    </row>
    <row r="2" spans="1:6" ht="12.75" customHeight="1">
      <c r="A2" s="162"/>
      <c r="B2" s="162"/>
      <c r="C2" s="162"/>
      <c r="D2" s="162"/>
      <c r="E2" s="162"/>
      <c r="F2" s="162"/>
    </row>
    <row r="3" spans="1:6" ht="12.75">
      <c r="A3" s="162"/>
      <c r="B3" s="162"/>
      <c r="C3" s="162"/>
      <c r="D3" s="162"/>
      <c r="E3" s="162"/>
      <c r="F3" s="162"/>
    </row>
    <row r="4" ht="12.75"/>
    <row r="5" ht="12.75">
      <c r="A5" s="89" t="s">
        <v>555</v>
      </c>
    </row>
    <row r="7" spans="1:13" ht="24.75" customHeight="1">
      <c r="A7" s="145" t="s">
        <v>556</v>
      </c>
      <c r="B7" s="214" t="s">
        <v>557</v>
      </c>
      <c r="C7" s="214"/>
      <c r="D7" s="214" t="s">
        <v>558</v>
      </c>
      <c r="E7" s="214" t="s">
        <v>559</v>
      </c>
      <c r="F7" s="214"/>
      <c r="G7" s="214"/>
      <c r="H7" s="214"/>
      <c r="I7" s="215" t="s">
        <v>560</v>
      </c>
      <c r="J7" s="216"/>
      <c r="K7" s="214" t="s">
        <v>561</v>
      </c>
      <c r="L7" s="214"/>
      <c r="M7" s="147"/>
    </row>
    <row r="8" spans="1:13" ht="12.75">
      <c r="A8" s="148" t="s">
        <v>562</v>
      </c>
      <c r="B8" s="214" t="s">
        <v>563</v>
      </c>
      <c r="C8" s="205" t="s">
        <v>564</v>
      </c>
      <c r="D8" s="214"/>
      <c r="E8" s="214" t="s">
        <v>565</v>
      </c>
      <c r="F8" s="214"/>
      <c r="G8" s="214" t="s">
        <v>566</v>
      </c>
      <c r="H8" s="214"/>
      <c r="I8" s="214" t="s">
        <v>567</v>
      </c>
      <c r="J8" s="211" t="s">
        <v>564</v>
      </c>
      <c r="K8" s="214" t="s">
        <v>563</v>
      </c>
      <c r="L8" s="211" t="s">
        <v>564</v>
      </c>
      <c r="M8" s="147"/>
    </row>
    <row r="9" spans="1:13" ht="21">
      <c r="A9" s="150" t="s">
        <v>568</v>
      </c>
      <c r="B9" s="214"/>
      <c r="C9" s="205"/>
      <c r="D9" s="214"/>
      <c r="E9" s="146" t="s">
        <v>563</v>
      </c>
      <c r="F9" s="149" t="s">
        <v>564</v>
      </c>
      <c r="G9" s="146" t="s">
        <v>563</v>
      </c>
      <c r="H9" s="149" t="s">
        <v>564</v>
      </c>
      <c r="I9" s="214"/>
      <c r="J9" s="211"/>
      <c r="K9" s="214"/>
      <c r="L9" s="211"/>
      <c r="M9" s="147"/>
    </row>
    <row r="10" spans="1:12" s="79" customFormat="1" ht="18.75">
      <c r="A10" s="151" t="s">
        <v>569</v>
      </c>
      <c r="B10" s="152"/>
      <c r="C10" s="122"/>
      <c r="D10" s="152"/>
      <c r="E10" s="122"/>
      <c r="F10" s="152"/>
      <c r="G10" s="122"/>
      <c r="H10" s="152"/>
      <c r="I10" s="122"/>
      <c r="J10" s="152"/>
      <c r="K10" s="122"/>
      <c r="L10" s="152"/>
    </row>
    <row r="11" spans="1:12" s="79" customFormat="1" ht="11.25">
      <c r="A11" s="110" t="s">
        <v>570</v>
      </c>
      <c r="B11" s="111">
        <v>0</v>
      </c>
      <c r="C11" s="137">
        <v>13392.17</v>
      </c>
      <c r="D11" s="111">
        <v>0</v>
      </c>
      <c r="E11" s="137">
        <v>0</v>
      </c>
      <c r="F11" s="111">
        <v>0</v>
      </c>
      <c r="G11" s="137">
        <v>0</v>
      </c>
      <c r="H11" s="111">
        <v>0</v>
      </c>
      <c r="I11" s="137">
        <v>0</v>
      </c>
      <c r="J11" s="111">
        <v>0</v>
      </c>
      <c r="K11" s="137">
        <v>0</v>
      </c>
      <c r="L11" s="111">
        <v>13392.17</v>
      </c>
    </row>
    <row r="12" spans="1:12" s="79" customFormat="1" ht="11.25">
      <c r="A12" s="110" t="s">
        <v>571</v>
      </c>
      <c r="B12" s="111">
        <v>0</v>
      </c>
      <c r="C12" s="137">
        <v>71054.98</v>
      </c>
      <c r="D12" s="111">
        <v>71054.98</v>
      </c>
      <c r="E12" s="137">
        <v>0</v>
      </c>
      <c r="F12" s="111">
        <v>71054.98</v>
      </c>
      <c r="G12" s="137">
        <v>0</v>
      </c>
      <c r="H12" s="111">
        <v>0</v>
      </c>
      <c r="I12" s="137">
        <v>0</v>
      </c>
      <c r="J12" s="111">
        <v>0</v>
      </c>
      <c r="K12" s="137">
        <v>0</v>
      </c>
      <c r="L12" s="111">
        <v>0</v>
      </c>
    </row>
    <row r="13" spans="1:12" s="79" customFormat="1" ht="11.25">
      <c r="A13" s="110" t="s">
        <v>572</v>
      </c>
      <c r="B13" s="111">
        <v>1327025.17</v>
      </c>
      <c r="C13" s="137">
        <v>7870189.61</v>
      </c>
      <c r="D13" s="111">
        <v>7126843.53</v>
      </c>
      <c r="E13" s="137">
        <v>1321800.49</v>
      </c>
      <c r="F13" s="111">
        <v>6019336.31</v>
      </c>
      <c r="G13" s="137">
        <v>2340</v>
      </c>
      <c r="H13" s="111">
        <v>1649124.67</v>
      </c>
      <c r="I13" s="137">
        <v>0</v>
      </c>
      <c r="J13" s="111">
        <v>0</v>
      </c>
      <c r="K13" s="137">
        <v>2884.68</v>
      </c>
      <c r="L13" s="111">
        <v>201728.63</v>
      </c>
    </row>
    <row r="14" spans="1:12" s="79" customFormat="1" ht="11.25">
      <c r="A14" s="110" t="s">
        <v>573</v>
      </c>
      <c r="B14" s="111">
        <v>187497.08</v>
      </c>
      <c r="C14" s="137">
        <v>1022697.63</v>
      </c>
      <c r="D14" s="111">
        <v>792835.16</v>
      </c>
      <c r="E14" s="137">
        <v>187497.08</v>
      </c>
      <c r="F14" s="111">
        <v>792835.16</v>
      </c>
      <c r="G14" s="137">
        <v>0</v>
      </c>
      <c r="H14" s="111">
        <v>228249.09</v>
      </c>
      <c r="I14" s="137">
        <v>0</v>
      </c>
      <c r="J14" s="111">
        <v>0</v>
      </c>
      <c r="K14" s="137">
        <v>0</v>
      </c>
      <c r="L14" s="111">
        <v>1613.38</v>
      </c>
    </row>
    <row r="15" spans="1:12" s="79" customFormat="1" ht="11.25">
      <c r="A15" s="110" t="s">
        <v>574</v>
      </c>
      <c r="B15" s="111">
        <v>369650.87</v>
      </c>
      <c r="C15" s="137">
        <v>1702057.39</v>
      </c>
      <c r="D15" s="111">
        <v>1591461.31</v>
      </c>
      <c r="E15" s="137">
        <v>369650.87</v>
      </c>
      <c r="F15" s="111">
        <v>1590597.31</v>
      </c>
      <c r="G15" s="137">
        <v>0</v>
      </c>
      <c r="H15" s="111">
        <v>85404.09</v>
      </c>
      <c r="I15" s="137">
        <v>0</v>
      </c>
      <c r="J15" s="111">
        <v>0</v>
      </c>
      <c r="K15" s="137">
        <v>0</v>
      </c>
      <c r="L15" s="111">
        <v>26055.99</v>
      </c>
    </row>
    <row r="16" spans="1:12" s="79" customFormat="1" ht="11.25">
      <c r="A16" s="110" t="s">
        <v>575</v>
      </c>
      <c r="B16" s="111">
        <v>162077.99</v>
      </c>
      <c r="C16" s="137">
        <v>11535.79</v>
      </c>
      <c r="D16" s="111">
        <v>11535.79</v>
      </c>
      <c r="E16" s="137">
        <v>162077.99</v>
      </c>
      <c r="F16" s="111">
        <v>11535.79</v>
      </c>
      <c r="G16" s="137">
        <v>0</v>
      </c>
      <c r="H16" s="111">
        <v>0</v>
      </c>
      <c r="I16" s="137">
        <v>0</v>
      </c>
      <c r="J16" s="111">
        <v>0</v>
      </c>
      <c r="K16" s="137">
        <v>0</v>
      </c>
      <c r="L16" s="111">
        <v>0</v>
      </c>
    </row>
    <row r="17" spans="1:12" s="79" customFormat="1" ht="11.25">
      <c r="A17" s="110" t="s">
        <v>576</v>
      </c>
      <c r="B17" s="111">
        <v>0</v>
      </c>
      <c r="C17" s="137">
        <v>3780</v>
      </c>
      <c r="D17" s="111">
        <v>3780</v>
      </c>
      <c r="E17" s="137">
        <v>0</v>
      </c>
      <c r="F17" s="111">
        <v>3780</v>
      </c>
      <c r="G17" s="137">
        <v>0</v>
      </c>
      <c r="H17" s="111">
        <v>0</v>
      </c>
      <c r="I17" s="137">
        <v>0</v>
      </c>
      <c r="J17" s="111">
        <v>0</v>
      </c>
      <c r="K17" s="137">
        <v>0</v>
      </c>
      <c r="L17" s="111">
        <v>0</v>
      </c>
    </row>
    <row r="18" spans="1:12" s="79" customFormat="1" ht="11.25">
      <c r="A18" s="110" t="s">
        <v>577</v>
      </c>
      <c r="B18" s="111">
        <v>0</v>
      </c>
      <c r="C18" s="137">
        <v>121.5</v>
      </c>
      <c r="D18" s="111">
        <v>243</v>
      </c>
      <c r="E18" s="137">
        <v>0</v>
      </c>
      <c r="F18" s="111">
        <v>121.5</v>
      </c>
      <c r="G18" s="137">
        <v>0</v>
      </c>
      <c r="H18" s="111">
        <v>0</v>
      </c>
      <c r="I18" s="137">
        <v>0</v>
      </c>
      <c r="J18" s="111">
        <v>0</v>
      </c>
      <c r="K18" s="137">
        <v>0</v>
      </c>
      <c r="L18" s="111">
        <v>0</v>
      </c>
    </row>
    <row r="19" spans="1:12" s="79" customFormat="1" ht="11.25">
      <c r="A19" s="110" t="s">
        <v>578</v>
      </c>
      <c r="B19" s="111">
        <v>2329019.21</v>
      </c>
      <c r="C19" s="137">
        <v>2213925.14</v>
      </c>
      <c r="D19" s="111">
        <v>2005404.83</v>
      </c>
      <c r="E19" s="137">
        <v>2328859.21</v>
      </c>
      <c r="F19" s="111">
        <v>1978673.11</v>
      </c>
      <c r="G19" s="137">
        <v>160</v>
      </c>
      <c r="H19" s="111">
        <v>156211.01</v>
      </c>
      <c r="I19" s="137">
        <v>0</v>
      </c>
      <c r="J19" s="111">
        <v>0</v>
      </c>
      <c r="K19" s="137">
        <v>0</v>
      </c>
      <c r="L19" s="111">
        <v>79041.02</v>
      </c>
    </row>
    <row r="20" spans="1:12" s="79" customFormat="1" ht="11.25">
      <c r="A20" s="110" t="s">
        <v>579</v>
      </c>
      <c r="B20" s="111">
        <v>0</v>
      </c>
      <c r="C20" s="137">
        <v>39520</v>
      </c>
      <c r="D20" s="111">
        <v>39520</v>
      </c>
      <c r="E20" s="137">
        <v>0</v>
      </c>
      <c r="F20" s="111">
        <v>39520</v>
      </c>
      <c r="G20" s="137">
        <v>0</v>
      </c>
      <c r="H20" s="111">
        <v>0</v>
      </c>
      <c r="I20" s="137">
        <v>0</v>
      </c>
      <c r="J20" s="111">
        <v>0</v>
      </c>
      <c r="K20" s="137">
        <v>0</v>
      </c>
      <c r="L20" s="111">
        <v>0</v>
      </c>
    </row>
    <row r="21" spans="1:12" s="79" customFormat="1" ht="11.25">
      <c r="A21" s="110" t="s">
        <v>580</v>
      </c>
      <c r="B21" s="111">
        <v>0</v>
      </c>
      <c r="C21" s="137">
        <v>220000</v>
      </c>
      <c r="D21" s="111">
        <v>0</v>
      </c>
      <c r="E21" s="137">
        <v>0</v>
      </c>
      <c r="F21" s="111">
        <v>0</v>
      </c>
      <c r="G21" s="137">
        <v>0</v>
      </c>
      <c r="H21" s="111">
        <v>0</v>
      </c>
      <c r="I21" s="137">
        <v>0</v>
      </c>
      <c r="J21" s="111">
        <v>0</v>
      </c>
      <c r="K21" s="137">
        <v>0</v>
      </c>
      <c r="L21" s="111">
        <v>220000</v>
      </c>
    </row>
    <row r="22" spans="1:12" s="79" customFormat="1" ht="11.25">
      <c r="A22" s="110" t="s">
        <v>581</v>
      </c>
      <c r="B22" s="111">
        <v>7255.69</v>
      </c>
      <c r="C22" s="137">
        <v>15840.26</v>
      </c>
      <c r="D22" s="111">
        <v>13764.46</v>
      </c>
      <c r="E22" s="137">
        <v>7255.69</v>
      </c>
      <c r="F22" s="111">
        <v>13764.46</v>
      </c>
      <c r="G22" s="137">
        <v>0</v>
      </c>
      <c r="H22" s="111">
        <v>2075.8</v>
      </c>
      <c r="I22" s="137">
        <v>0</v>
      </c>
      <c r="J22" s="111">
        <v>0</v>
      </c>
      <c r="K22" s="137">
        <v>0</v>
      </c>
      <c r="L22" s="111">
        <v>0</v>
      </c>
    </row>
    <row r="23" spans="1:12" s="79" customFormat="1" ht="11.25">
      <c r="A23" s="110" t="s">
        <v>582</v>
      </c>
      <c r="B23" s="111">
        <v>0</v>
      </c>
      <c r="C23" s="137">
        <v>476720.1</v>
      </c>
      <c r="D23" s="111">
        <v>0</v>
      </c>
      <c r="E23" s="137">
        <v>0</v>
      </c>
      <c r="F23" s="111">
        <v>0</v>
      </c>
      <c r="G23" s="137">
        <v>0</v>
      </c>
      <c r="H23" s="111">
        <v>0</v>
      </c>
      <c r="I23" s="137">
        <v>0</v>
      </c>
      <c r="J23" s="111">
        <v>0</v>
      </c>
      <c r="K23" s="137">
        <v>0</v>
      </c>
      <c r="L23" s="111">
        <v>476720.1</v>
      </c>
    </row>
    <row r="24" spans="1:12" s="79" customFormat="1" ht="11.25">
      <c r="A24" s="110" t="s">
        <v>583</v>
      </c>
      <c r="B24" s="111">
        <v>0</v>
      </c>
      <c r="C24" s="137">
        <v>500000</v>
      </c>
      <c r="D24" s="111">
        <v>500000</v>
      </c>
      <c r="E24" s="137">
        <v>0</v>
      </c>
      <c r="F24" s="111">
        <v>500000</v>
      </c>
      <c r="G24" s="137">
        <v>0</v>
      </c>
      <c r="H24" s="111">
        <v>0</v>
      </c>
      <c r="I24" s="137">
        <v>0</v>
      </c>
      <c r="J24" s="111">
        <v>0</v>
      </c>
      <c r="K24" s="137">
        <v>0</v>
      </c>
      <c r="L24" s="111">
        <v>0</v>
      </c>
    </row>
    <row r="25" spans="1:12" s="79" customFormat="1" ht="11.25">
      <c r="A25" s="110" t="s">
        <v>584</v>
      </c>
      <c r="B25" s="111">
        <v>0</v>
      </c>
      <c r="C25" s="137">
        <v>136500</v>
      </c>
      <c r="D25" s="111">
        <v>68250</v>
      </c>
      <c r="E25" s="137">
        <v>0</v>
      </c>
      <c r="F25" s="111">
        <v>68250</v>
      </c>
      <c r="G25" s="137">
        <v>0</v>
      </c>
      <c r="H25" s="111">
        <v>0</v>
      </c>
      <c r="I25" s="137">
        <v>0</v>
      </c>
      <c r="J25" s="111">
        <v>0</v>
      </c>
      <c r="K25" s="137">
        <v>0</v>
      </c>
      <c r="L25" s="111">
        <v>68250</v>
      </c>
    </row>
    <row r="26" spans="1:12" s="79" customFormat="1" ht="11.25">
      <c r="A26" s="110" t="s">
        <v>585</v>
      </c>
      <c r="B26" s="111">
        <v>0</v>
      </c>
      <c r="C26" s="137">
        <v>283462.16</v>
      </c>
      <c r="D26" s="111">
        <v>283462.16</v>
      </c>
      <c r="E26" s="137">
        <v>0</v>
      </c>
      <c r="F26" s="111">
        <v>283462.16</v>
      </c>
      <c r="G26" s="137">
        <v>0</v>
      </c>
      <c r="H26" s="111">
        <v>0</v>
      </c>
      <c r="I26" s="137">
        <v>0</v>
      </c>
      <c r="J26" s="111">
        <v>0</v>
      </c>
      <c r="K26" s="137">
        <v>0</v>
      </c>
      <c r="L26" s="111">
        <v>0</v>
      </c>
    </row>
    <row r="27" spans="1:12" s="79" customFormat="1" ht="11.25">
      <c r="A27" s="110" t="s">
        <v>586</v>
      </c>
      <c r="B27" s="111">
        <v>24000</v>
      </c>
      <c r="C27" s="137">
        <v>0</v>
      </c>
      <c r="D27" s="111">
        <v>0</v>
      </c>
      <c r="E27" s="137">
        <v>24000</v>
      </c>
      <c r="F27" s="111">
        <v>0</v>
      </c>
      <c r="G27" s="137">
        <v>0</v>
      </c>
      <c r="H27" s="111">
        <v>0</v>
      </c>
      <c r="I27" s="137">
        <v>0</v>
      </c>
      <c r="J27" s="111">
        <v>0</v>
      </c>
      <c r="K27" s="137">
        <v>0</v>
      </c>
      <c r="L27" s="111">
        <v>0</v>
      </c>
    </row>
    <row r="28" spans="1:12" s="79" customFormat="1" ht="11.25">
      <c r="A28" s="110" t="s">
        <v>587</v>
      </c>
      <c r="B28" s="111">
        <v>726.6</v>
      </c>
      <c r="C28" s="137">
        <v>0</v>
      </c>
      <c r="D28" s="111">
        <v>0</v>
      </c>
      <c r="E28" s="137">
        <v>726.6</v>
      </c>
      <c r="F28" s="111">
        <v>0</v>
      </c>
      <c r="G28" s="137">
        <v>0</v>
      </c>
      <c r="H28" s="111">
        <v>0</v>
      </c>
      <c r="I28" s="137">
        <v>0</v>
      </c>
      <c r="J28" s="111">
        <v>0</v>
      </c>
      <c r="K28" s="137">
        <v>0</v>
      </c>
      <c r="L28" s="111">
        <v>0</v>
      </c>
    </row>
    <row r="29" spans="1:12" s="79" customFormat="1" ht="11.25">
      <c r="A29" s="110" t="s">
        <v>588</v>
      </c>
      <c r="B29" s="111">
        <v>225532.59</v>
      </c>
      <c r="C29" s="137">
        <v>552513.1</v>
      </c>
      <c r="D29" s="111">
        <v>380973.29</v>
      </c>
      <c r="E29" s="137">
        <v>225532.59</v>
      </c>
      <c r="F29" s="111">
        <v>380973.29</v>
      </c>
      <c r="G29" s="137">
        <v>0</v>
      </c>
      <c r="H29" s="111">
        <v>171539.81</v>
      </c>
      <c r="I29" s="137">
        <v>0</v>
      </c>
      <c r="J29" s="111">
        <v>0</v>
      </c>
      <c r="K29" s="137">
        <v>0</v>
      </c>
      <c r="L29" s="111">
        <v>0</v>
      </c>
    </row>
    <row r="30" spans="1:12" s="79" customFormat="1" ht="11.25">
      <c r="A30" s="110" t="s">
        <v>589</v>
      </c>
      <c r="B30" s="111">
        <v>0</v>
      </c>
      <c r="C30" s="137">
        <v>5700</v>
      </c>
      <c r="D30" s="111">
        <v>5700</v>
      </c>
      <c r="E30" s="137">
        <v>0</v>
      </c>
      <c r="F30" s="111">
        <v>5700</v>
      </c>
      <c r="G30" s="137">
        <v>0</v>
      </c>
      <c r="H30" s="111">
        <v>0</v>
      </c>
      <c r="I30" s="137">
        <v>0</v>
      </c>
      <c r="J30" s="111">
        <v>0</v>
      </c>
      <c r="K30" s="137">
        <v>0</v>
      </c>
      <c r="L30" s="111">
        <v>0</v>
      </c>
    </row>
    <row r="31" spans="1:12" s="79" customFormat="1" ht="11.25">
      <c r="A31" s="110" t="s">
        <v>590</v>
      </c>
      <c r="B31" s="111">
        <v>506.55</v>
      </c>
      <c r="C31" s="137">
        <v>397.3</v>
      </c>
      <c r="D31" s="111">
        <v>397.3</v>
      </c>
      <c r="E31" s="137">
        <v>506.55</v>
      </c>
      <c r="F31" s="111">
        <v>397.3</v>
      </c>
      <c r="G31" s="137">
        <v>0</v>
      </c>
      <c r="H31" s="111">
        <v>0</v>
      </c>
      <c r="I31" s="137">
        <v>0</v>
      </c>
      <c r="J31" s="111">
        <v>0</v>
      </c>
      <c r="K31" s="137">
        <v>0</v>
      </c>
      <c r="L31" s="111">
        <v>0</v>
      </c>
    </row>
    <row r="32" spans="1:12" s="79" customFormat="1" ht="11.25">
      <c r="A32" s="110" t="s">
        <v>591</v>
      </c>
      <c r="B32" s="111">
        <v>0</v>
      </c>
      <c r="C32" s="137">
        <v>6450</v>
      </c>
      <c r="D32" s="111">
        <v>6450</v>
      </c>
      <c r="E32" s="137">
        <v>0</v>
      </c>
      <c r="F32" s="111">
        <v>6450</v>
      </c>
      <c r="G32" s="137">
        <v>0</v>
      </c>
      <c r="H32" s="111">
        <v>0</v>
      </c>
      <c r="I32" s="137">
        <v>0</v>
      </c>
      <c r="J32" s="111">
        <v>0</v>
      </c>
      <c r="K32" s="137">
        <v>0</v>
      </c>
      <c r="L32" s="111">
        <v>0</v>
      </c>
    </row>
    <row r="33" spans="1:12" s="79" customFormat="1" ht="11.25">
      <c r="A33" s="110" t="s">
        <v>592</v>
      </c>
      <c r="B33" s="111">
        <v>950</v>
      </c>
      <c r="C33" s="137">
        <v>0</v>
      </c>
      <c r="D33" s="111">
        <v>0</v>
      </c>
      <c r="E33" s="137">
        <v>0</v>
      </c>
      <c r="F33" s="111">
        <v>0</v>
      </c>
      <c r="G33" s="137">
        <v>0</v>
      </c>
      <c r="H33" s="111">
        <v>0</v>
      </c>
      <c r="I33" s="137">
        <v>0</v>
      </c>
      <c r="J33" s="111">
        <v>0</v>
      </c>
      <c r="K33" s="137">
        <v>950</v>
      </c>
      <c r="L33" s="111">
        <v>0</v>
      </c>
    </row>
    <row r="34" spans="1:12" s="79" customFormat="1" ht="11.25">
      <c r="A34" s="110" t="s">
        <v>593</v>
      </c>
      <c r="B34" s="111">
        <v>0</v>
      </c>
      <c r="C34" s="137">
        <v>247900</v>
      </c>
      <c r="D34" s="111">
        <v>137719.45</v>
      </c>
      <c r="E34" s="137">
        <v>0</v>
      </c>
      <c r="F34" s="111">
        <v>100994.45</v>
      </c>
      <c r="G34" s="137">
        <v>0</v>
      </c>
      <c r="H34" s="111">
        <v>0</v>
      </c>
      <c r="I34" s="137">
        <v>0</v>
      </c>
      <c r="J34" s="111">
        <v>0</v>
      </c>
      <c r="K34" s="137">
        <v>0</v>
      </c>
      <c r="L34" s="111">
        <v>146905.55</v>
      </c>
    </row>
    <row r="35" spans="1:12" s="79" customFormat="1" ht="11.25">
      <c r="A35" s="110" t="s">
        <v>594</v>
      </c>
      <c r="B35" s="111">
        <v>34633</v>
      </c>
      <c r="C35" s="137">
        <v>1280</v>
      </c>
      <c r="D35" s="111">
        <v>1280</v>
      </c>
      <c r="E35" s="137">
        <v>34633</v>
      </c>
      <c r="F35" s="111">
        <v>1280</v>
      </c>
      <c r="G35" s="137">
        <v>0</v>
      </c>
      <c r="H35" s="111">
        <v>0</v>
      </c>
      <c r="I35" s="137">
        <v>0</v>
      </c>
      <c r="J35" s="111">
        <v>0</v>
      </c>
      <c r="K35" s="137">
        <v>0</v>
      </c>
      <c r="L35" s="111">
        <v>0</v>
      </c>
    </row>
    <row r="36" spans="1:12" s="79" customFormat="1" ht="11.25">
      <c r="A36" s="110" t="s">
        <v>595</v>
      </c>
      <c r="B36" s="111">
        <v>0</v>
      </c>
      <c r="C36" s="137">
        <v>13051.03</v>
      </c>
      <c r="D36" s="111">
        <v>0</v>
      </c>
      <c r="E36" s="137">
        <v>0</v>
      </c>
      <c r="F36" s="111">
        <v>0</v>
      </c>
      <c r="G36" s="137">
        <v>0</v>
      </c>
      <c r="H36" s="111">
        <v>13051.03</v>
      </c>
      <c r="I36" s="137">
        <v>0</v>
      </c>
      <c r="J36" s="111">
        <v>0</v>
      </c>
      <c r="K36" s="137">
        <v>0</v>
      </c>
      <c r="L36" s="111">
        <v>0</v>
      </c>
    </row>
    <row r="37" spans="1:12" s="79" customFormat="1" ht="11.25">
      <c r="A37" s="110" t="s">
        <v>596</v>
      </c>
      <c r="B37" s="111">
        <v>19738</v>
      </c>
      <c r="C37" s="137">
        <v>26240.95</v>
      </c>
      <c r="D37" s="111">
        <v>26240</v>
      </c>
      <c r="E37" s="137">
        <v>19738</v>
      </c>
      <c r="F37" s="111">
        <v>26240</v>
      </c>
      <c r="G37" s="137">
        <v>0</v>
      </c>
      <c r="H37" s="111">
        <v>0.95</v>
      </c>
      <c r="I37" s="137">
        <v>0</v>
      </c>
      <c r="J37" s="111">
        <v>0</v>
      </c>
      <c r="K37" s="137">
        <v>0</v>
      </c>
      <c r="L37" s="111">
        <v>0</v>
      </c>
    </row>
    <row r="38" spans="1:12" s="79" customFormat="1" ht="11.25">
      <c r="A38" s="110" t="s">
        <v>597</v>
      </c>
      <c r="B38" s="111">
        <v>77819.54</v>
      </c>
      <c r="C38" s="137">
        <v>803762.83</v>
      </c>
      <c r="D38" s="111">
        <v>682901.34</v>
      </c>
      <c r="E38" s="137">
        <v>77819.54</v>
      </c>
      <c r="F38" s="111">
        <v>587614.62</v>
      </c>
      <c r="G38" s="137">
        <v>0</v>
      </c>
      <c r="H38" s="111">
        <v>16700.71</v>
      </c>
      <c r="I38" s="137">
        <v>0</v>
      </c>
      <c r="J38" s="111">
        <v>0</v>
      </c>
      <c r="K38" s="137">
        <v>0</v>
      </c>
      <c r="L38" s="111">
        <v>199447.5</v>
      </c>
    </row>
    <row r="39" spans="1:12" s="79" customFormat="1" ht="11.25">
      <c r="A39" s="110" t="s">
        <v>598</v>
      </c>
      <c r="B39" s="111">
        <v>0</v>
      </c>
      <c r="C39" s="137">
        <v>1200</v>
      </c>
      <c r="D39" s="111">
        <v>0</v>
      </c>
      <c r="E39" s="137">
        <v>0</v>
      </c>
      <c r="F39" s="111">
        <v>0</v>
      </c>
      <c r="G39" s="137">
        <v>0</v>
      </c>
      <c r="H39" s="111">
        <v>1200</v>
      </c>
      <c r="I39" s="137">
        <v>0</v>
      </c>
      <c r="J39" s="111">
        <v>0</v>
      </c>
      <c r="K39" s="137">
        <v>0</v>
      </c>
      <c r="L39" s="111">
        <v>0</v>
      </c>
    </row>
    <row r="40" spans="1:12" s="79" customFormat="1" ht="11.25">
      <c r="A40" s="110" t="s">
        <v>599</v>
      </c>
      <c r="B40" s="111">
        <v>0</v>
      </c>
      <c r="C40" s="137">
        <v>56351.5</v>
      </c>
      <c r="D40" s="111">
        <v>59001.5</v>
      </c>
      <c r="E40" s="137">
        <v>0</v>
      </c>
      <c r="F40" s="111">
        <v>56141.5</v>
      </c>
      <c r="G40" s="137">
        <v>0</v>
      </c>
      <c r="H40" s="111">
        <v>210</v>
      </c>
      <c r="I40" s="137">
        <v>0</v>
      </c>
      <c r="J40" s="111">
        <v>0</v>
      </c>
      <c r="K40" s="137">
        <v>0</v>
      </c>
      <c r="L40" s="111">
        <v>0</v>
      </c>
    </row>
    <row r="41" spans="1:12" s="79" customFormat="1" ht="11.25">
      <c r="A41" s="110" t="s">
        <v>600</v>
      </c>
      <c r="B41" s="111">
        <v>0</v>
      </c>
      <c r="C41" s="137">
        <v>9814.03</v>
      </c>
      <c r="D41" s="111">
        <v>4538.78</v>
      </c>
      <c r="E41" s="137">
        <v>0</v>
      </c>
      <c r="F41" s="111">
        <v>4538.78</v>
      </c>
      <c r="G41" s="137">
        <v>0</v>
      </c>
      <c r="H41" s="111">
        <v>5275.25</v>
      </c>
      <c r="I41" s="137">
        <v>0</v>
      </c>
      <c r="J41" s="111">
        <v>0</v>
      </c>
      <c r="K41" s="137">
        <v>0</v>
      </c>
      <c r="L41" s="111">
        <v>0</v>
      </c>
    </row>
    <row r="42" spans="1:12" s="79" customFormat="1" ht="11.25">
      <c r="A42" s="110" t="s">
        <v>601</v>
      </c>
      <c r="B42" s="111">
        <v>0</v>
      </c>
      <c r="C42" s="137">
        <v>40288.1</v>
      </c>
      <c r="D42" s="111">
        <v>26899</v>
      </c>
      <c r="E42" s="137">
        <v>0</v>
      </c>
      <c r="F42" s="111">
        <v>26899</v>
      </c>
      <c r="G42" s="137">
        <v>0</v>
      </c>
      <c r="H42" s="111">
        <v>13389.1</v>
      </c>
      <c r="I42" s="137">
        <v>0</v>
      </c>
      <c r="J42" s="111">
        <v>0</v>
      </c>
      <c r="K42" s="137">
        <v>0</v>
      </c>
      <c r="L42" s="111">
        <v>0</v>
      </c>
    </row>
    <row r="43" spans="1:12" s="79" customFormat="1" ht="11.25">
      <c r="A43" s="110" t="s">
        <v>602</v>
      </c>
      <c r="B43" s="111">
        <v>0</v>
      </c>
      <c r="C43" s="137">
        <v>160219.84</v>
      </c>
      <c r="D43" s="111">
        <v>0</v>
      </c>
      <c r="E43" s="137">
        <v>0</v>
      </c>
      <c r="F43" s="111">
        <v>0</v>
      </c>
      <c r="G43" s="137">
        <v>0</v>
      </c>
      <c r="H43" s="111">
        <v>3444.85</v>
      </c>
      <c r="I43" s="137">
        <v>0</v>
      </c>
      <c r="J43" s="111">
        <v>0</v>
      </c>
      <c r="K43" s="137">
        <v>0</v>
      </c>
      <c r="L43" s="111">
        <v>156774.99</v>
      </c>
    </row>
    <row r="44" spans="1:12" s="79" customFormat="1" ht="11.25">
      <c r="A44" s="110" t="s">
        <v>603</v>
      </c>
      <c r="B44" s="111">
        <v>0</v>
      </c>
      <c r="C44" s="137">
        <v>3697462.07</v>
      </c>
      <c r="D44" s="111">
        <v>1554794.43</v>
      </c>
      <c r="E44" s="137">
        <v>0</v>
      </c>
      <c r="F44" s="111">
        <v>1554794.43</v>
      </c>
      <c r="G44" s="137">
        <v>0</v>
      </c>
      <c r="H44" s="111">
        <v>0</v>
      </c>
      <c r="I44" s="137">
        <v>0</v>
      </c>
      <c r="J44" s="111">
        <v>0</v>
      </c>
      <c r="K44" s="137">
        <v>0</v>
      </c>
      <c r="L44" s="111">
        <v>2142667.64</v>
      </c>
    </row>
    <row r="45" spans="1:12" s="79" customFormat="1" ht="11.25">
      <c r="A45" s="110" t="s">
        <v>604</v>
      </c>
      <c r="B45" s="111">
        <v>0</v>
      </c>
      <c r="C45" s="137">
        <v>138316.76</v>
      </c>
      <c r="D45" s="111">
        <v>46789.22</v>
      </c>
      <c r="E45" s="137">
        <v>0</v>
      </c>
      <c r="F45" s="111">
        <v>16441.76</v>
      </c>
      <c r="G45" s="137">
        <v>0</v>
      </c>
      <c r="H45" s="111">
        <v>0</v>
      </c>
      <c r="I45" s="137">
        <v>0</v>
      </c>
      <c r="J45" s="111">
        <v>0</v>
      </c>
      <c r="K45" s="137">
        <v>0</v>
      </c>
      <c r="L45" s="111">
        <v>121875</v>
      </c>
    </row>
    <row r="46" spans="1:12" s="79" customFormat="1" ht="11.25">
      <c r="A46" s="110" t="s">
        <v>605</v>
      </c>
      <c r="B46" s="111">
        <v>0</v>
      </c>
      <c r="C46" s="137">
        <v>3752899.39</v>
      </c>
      <c r="D46" s="111">
        <v>303317.82</v>
      </c>
      <c r="E46" s="137">
        <v>0</v>
      </c>
      <c r="F46" s="111">
        <v>303317.82</v>
      </c>
      <c r="G46" s="137">
        <v>0</v>
      </c>
      <c r="H46" s="111">
        <v>0</v>
      </c>
      <c r="I46" s="137">
        <v>0</v>
      </c>
      <c r="J46" s="111">
        <v>0</v>
      </c>
      <c r="K46" s="137">
        <v>0</v>
      </c>
      <c r="L46" s="111">
        <v>3449581.57</v>
      </c>
    </row>
    <row r="47" spans="1:12" s="79" customFormat="1" ht="11.25">
      <c r="A47" s="110" t="s">
        <v>606</v>
      </c>
      <c r="B47" s="111">
        <v>6505</v>
      </c>
      <c r="C47" s="137">
        <v>5031</v>
      </c>
      <c r="D47" s="111">
        <v>5031</v>
      </c>
      <c r="E47" s="137">
        <v>3358</v>
      </c>
      <c r="F47" s="111">
        <v>3931</v>
      </c>
      <c r="G47" s="137">
        <v>0</v>
      </c>
      <c r="H47" s="111">
        <v>0</v>
      </c>
      <c r="I47" s="137">
        <v>0</v>
      </c>
      <c r="J47" s="111">
        <v>0</v>
      </c>
      <c r="K47" s="137">
        <v>3147</v>
      </c>
      <c r="L47" s="111">
        <v>1100</v>
      </c>
    </row>
    <row r="48" spans="1:12" s="79" customFormat="1" ht="11.25">
      <c r="A48" s="110" t="s">
        <v>607</v>
      </c>
      <c r="B48" s="111">
        <v>8306</v>
      </c>
      <c r="C48" s="137">
        <v>13009</v>
      </c>
      <c r="D48" s="111">
        <v>13009</v>
      </c>
      <c r="E48" s="137">
        <v>8306</v>
      </c>
      <c r="F48" s="111">
        <v>7757</v>
      </c>
      <c r="G48" s="137">
        <v>0</v>
      </c>
      <c r="H48" s="111">
        <v>0</v>
      </c>
      <c r="I48" s="137">
        <v>0</v>
      </c>
      <c r="J48" s="111">
        <v>0</v>
      </c>
      <c r="K48" s="137">
        <v>0</v>
      </c>
      <c r="L48" s="111">
        <v>5252</v>
      </c>
    </row>
    <row r="49" spans="1:12" s="79" customFormat="1" ht="11.25">
      <c r="A49" s="110" t="s">
        <v>608</v>
      </c>
      <c r="B49" s="111">
        <v>0</v>
      </c>
      <c r="C49" s="137">
        <v>15000</v>
      </c>
      <c r="D49" s="111">
        <v>15000</v>
      </c>
      <c r="E49" s="137">
        <v>0</v>
      </c>
      <c r="F49" s="111">
        <v>15000</v>
      </c>
      <c r="G49" s="137">
        <v>0</v>
      </c>
      <c r="H49" s="111">
        <v>0</v>
      </c>
      <c r="I49" s="137">
        <v>0</v>
      </c>
      <c r="J49" s="111">
        <v>0</v>
      </c>
      <c r="K49" s="137">
        <v>0</v>
      </c>
      <c r="L49" s="111">
        <v>0</v>
      </c>
    </row>
    <row r="50" spans="1:12" s="79" customFormat="1" ht="11.25">
      <c r="A50" s="110" t="s">
        <v>609</v>
      </c>
      <c r="B50" s="111">
        <v>32163.41</v>
      </c>
      <c r="C50" s="137">
        <v>36040.45</v>
      </c>
      <c r="D50" s="111">
        <v>36040.45</v>
      </c>
      <c r="E50" s="137">
        <v>32163.41</v>
      </c>
      <c r="F50" s="111">
        <v>36040.45</v>
      </c>
      <c r="G50" s="137">
        <v>0</v>
      </c>
      <c r="H50" s="111">
        <v>0</v>
      </c>
      <c r="I50" s="137">
        <v>0</v>
      </c>
      <c r="J50" s="111">
        <v>0</v>
      </c>
      <c r="K50" s="137">
        <v>0</v>
      </c>
      <c r="L50" s="111">
        <v>0</v>
      </c>
    </row>
    <row r="51" spans="1:12" s="79" customFormat="1" ht="11.25">
      <c r="A51" s="110" t="s">
        <v>610</v>
      </c>
      <c r="B51" s="111">
        <v>1432.43</v>
      </c>
      <c r="C51" s="137">
        <v>0</v>
      </c>
      <c r="D51" s="111">
        <v>0</v>
      </c>
      <c r="E51" s="137">
        <v>1432.43</v>
      </c>
      <c r="F51" s="111">
        <v>0</v>
      </c>
      <c r="G51" s="137">
        <v>0</v>
      </c>
      <c r="H51" s="111">
        <v>0</v>
      </c>
      <c r="I51" s="137">
        <v>0</v>
      </c>
      <c r="J51" s="111">
        <v>0</v>
      </c>
      <c r="K51" s="137">
        <v>0</v>
      </c>
      <c r="L51" s="111">
        <v>0</v>
      </c>
    </row>
    <row r="52" spans="1:12" s="79" customFormat="1" ht="11.25">
      <c r="A52" s="110" t="s">
        <v>611</v>
      </c>
      <c r="B52" s="111">
        <v>680</v>
      </c>
      <c r="C52" s="137">
        <v>495343.24</v>
      </c>
      <c r="D52" s="111">
        <v>455767.7</v>
      </c>
      <c r="E52" s="137">
        <v>680</v>
      </c>
      <c r="F52" s="111">
        <v>299101.03</v>
      </c>
      <c r="G52" s="137">
        <v>0</v>
      </c>
      <c r="H52" s="111">
        <v>39575.54</v>
      </c>
      <c r="I52" s="137">
        <v>0</v>
      </c>
      <c r="J52" s="111">
        <v>0</v>
      </c>
      <c r="K52" s="137">
        <v>0</v>
      </c>
      <c r="L52" s="111">
        <v>156666.67</v>
      </c>
    </row>
    <row r="53" spans="1:12" s="79" customFormat="1" ht="11.25">
      <c r="A53" s="110" t="s">
        <v>612</v>
      </c>
      <c r="B53" s="111">
        <v>0</v>
      </c>
      <c r="C53" s="137">
        <v>64141.96</v>
      </c>
      <c r="D53" s="111">
        <v>57127.96</v>
      </c>
      <c r="E53" s="137">
        <v>0</v>
      </c>
      <c r="F53" s="111">
        <v>57127.96</v>
      </c>
      <c r="G53" s="137">
        <v>0</v>
      </c>
      <c r="H53" s="111">
        <v>7014</v>
      </c>
      <c r="I53" s="137">
        <v>0</v>
      </c>
      <c r="J53" s="111">
        <v>0</v>
      </c>
      <c r="K53" s="137">
        <v>0</v>
      </c>
      <c r="L53" s="111">
        <v>0</v>
      </c>
    </row>
    <row r="54" spans="1:12" s="79" customFormat="1" ht="11.25">
      <c r="A54" s="110" t="s">
        <v>613</v>
      </c>
      <c r="B54" s="111">
        <v>892.48</v>
      </c>
      <c r="C54" s="137">
        <v>0</v>
      </c>
      <c r="D54" s="111">
        <v>0</v>
      </c>
      <c r="E54" s="137">
        <v>892.48</v>
      </c>
      <c r="F54" s="111">
        <v>0</v>
      </c>
      <c r="G54" s="137">
        <v>0</v>
      </c>
      <c r="H54" s="111">
        <v>0</v>
      </c>
      <c r="I54" s="137">
        <v>0</v>
      </c>
      <c r="J54" s="111">
        <v>0</v>
      </c>
      <c r="K54" s="137">
        <v>0</v>
      </c>
      <c r="L54" s="111">
        <v>0</v>
      </c>
    </row>
    <row r="55" spans="1:12" s="79" customFormat="1" ht="11.25">
      <c r="A55" s="110" t="s">
        <v>614</v>
      </c>
      <c r="B55" s="111">
        <v>186955.43</v>
      </c>
      <c r="C55" s="137">
        <v>2404390.9</v>
      </c>
      <c r="D55" s="111">
        <v>820978.62</v>
      </c>
      <c r="E55" s="137">
        <v>186955.43</v>
      </c>
      <c r="F55" s="111">
        <v>585962.08</v>
      </c>
      <c r="G55" s="137">
        <v>0</v>
      </c>
      <c r="H55" s="111">
        <v>716617.81</v>
      </c>
      <c r="I55" s="137">
        <v>0</v>
      </c>
      <c r="J55" s="111">
        <v>0</v>
      </c>
      <c r="K55" s="137">
        <v>0</v>
      </c>
      <c r="L55" s="111">
        <v>1101811.01</v>
      </c>
    </row>
    <row r="56" spans="1:12" s="79" customFormat="1" ht="11.25">
      <c r="A56" s="110" t="s">
        <v>615</v>
      </c>
      <c r="B56" s="111">
        <v>17562.19</v>
      </c>
      <c r="C56" s="137">
        <v>0</v>
      </c>
      <c r="D56" s="111">
        <v>0</v>
      </c>
      <c r="E56" s="137">
        <v>17562.19</v>
      </c>
      <c r="F56" s="111">
        <v>0</v>
      </c>
      <c r="G56" s="137">
        <v>0</v>
      </c>
      <c r="H56" s="111">
        <v>0</v>
      </c>
      <c r="I56" s="137">
        <v>0</v>
      </c>
      <c r="J56" s="111">
        <v>0</v>
      </c>
      <c r="K56" s="137">
        <v>0</v>
      </c>
      <c r="L56" s="111">
        <v>0</v>
      </c>
    </row>
    <row r="57" spans="1:12" s="79" customFormat="1" ht="11.25">
      <c r="A57" s="110" t="s">
        <v>616</v>
      </c>
      <c r="B57" s="111">
        <v>3458</v>
      </c>
      <c r="C57" s="137">
        <v>0</v>
      </c>
      <c r="D57" s="111">
        <v>0</v>
      </c>
      <c r="E57" s="137">
        <v>3458</v>
      </c>
      <c r="F57" s="111">
        <v>0</v>
      </c>
      <c r="G57" s="137">
        <v>0</v>
      </c>
      <c r="H57" s="111">
        <v>0</v>
      </c>
      <c r="I57" s="137">
        <v>0</v>
      </c>
      <c r="J57" s="111">
        <v>0</v>
      </c>
      <c r="K57" s="137">
        <v>0</v>
      </c>
      <c r="L57" s="111">
        <v>0</v>
      </c>
    </row>
    <row r="58" spans="1:12" s="79" customFormat="1" ht="11.25">
      <c r="A58" s="110" t="s">
        <v>617</v>
      </c>
      <c r="B58" s="111">
        <v>41740.38</v>
      </c>
      <c r="C58" s="137">
        <v>43726.3</v>
      </c>
      <c r="D58" s="111">
        <v>15168</v>
      </c>
      <c r="E58" s="137">
        <v>41740.38</v>
      </c>
      <c r="F58" s="111">
        <v>15168</v>
      </c>
      <c r="G58" s="137">
        <v>0</v>
      </c>
      <c r="H58" s="111">
        <v>28558.3</v>
      </c>
      <c r="I58" s="137">
        <v>0</v>
      </c>
      <c r="J58" s="111">
        <v>0</v>
      </c>
      <c r="K58" s="137">
        <v>0</v>
      </c>
      <c r="L58" s="111">
        <v>0</v>
      </c>
    </row>
    <row r="59" spans="1:12" s="79" customFormat="1" ht="11.25">
      <c r="A59" s="110" t="s">
        <v>618</v>
      </c>
      <c r="B59" s="111">
        <v>1810347.24</v>
      </c>
      <c r="C59" s="137">
        <v>732738.49</v>
      </c>
      <c r="D59" s="111">
        <v>705736.09</v>
      </c>
      <c r="E59" s="137">
        <v>1810347.24</v>
      </c>
      <c r="F59" s="111">
        <v>705736.09</v>
      </c>
      <c r="G59" s="137">
        <v>0</v>
      </c>
      <c r="H59" s="111">
        <v>27002.4</v>
      </c>
      <c r="I59" s="137">
        <v>0</v>
      </c>
      <c r="J59" s="111">
        <v>0</v>
      </c>
      <c r="K59" s="137">
        <v>0</v>
      </c>
      <c r="L59" s="111">
        <v>0</v>
      </c>
    </row>
    <row r="60" spans="1:12" s="79" customFormat="1" ht="11.25">
      <c r="A60" s="110" t="s">
        <v>619</v>
      </c>
      <c r="B60" s="111">
        <v>1104.4</v>
      </c>
      <c r="C60" s="137">
        <v>9368.79</v>
      </c>
      <c r="D60" s="111">
        <v>5524</v>
      </c>
      <c r="E60" s="137">
        <v>1104.4</v>
      </c>
      <c r="F60" s="111">
        <v>5524</v>
      </c>
      <c r="G60" s="137">
        <v>0</v>
      </c>
      <c r="H60" s="111">
        <v>3844.79</v>
      </c>
      <c r="I60" s="137">
        <v>0</v>
      </c>
      <c r="J60" s="111">
        <v>0</v>
      </c>
      <c r="K60" s="137">
        <v>0</v>
      </c>
      <c r="L60" s="111">
        <v>0</v>
      </c>
    </row>
    <row r="61" spans="1:12" s="79" customFormat="1" ht="11.25">
      <c r="A61" s="110" t="s">
        <v>620</v>
      </c>
      <c r="B61" s="111">
        <v>212.4</v>
      </c>
      <c r="C61" s="137">
        <v>6398.11</v>
      </c>
      <c r="D61" s="111">
        <v>3352.02</v>
      </c>
      <c r="E61" s="137">
        <v>212.4</v>
      </c>
      <c r="F61" s="111">
        <v>3352.02</v>
      </c>
      <c r="G61" s="137">
        <v>0</v>
      </c>
      <c r="H61" s="111">
        <v>3046.09</v>
      </c>
      <c r="I61" s="137">
        <v>0</v>
      </c>
      <c r="J61" s="111">
        <v>0</v>
      </c>
      <c r="K61" s="137">
        <v>0</v>
      </c>
      <c r="L61" s="111">
        <v>0</v>
      </c>
    </row>
    <row r="62" spans="1:12" s="79" customFormat="1" ht="11.25">
      <c r="A62" s="110" t="s">
        <v>621</v>
      </c>
      <c r="B62" s="111">
        <v>76839.77</v>
      </c>
      <c r="C62" s="137">
        <v>71027.29</v>
      </c>
      <c r="D62" s="111">
        <v>32065.16</v>
      </c>
      <c r="E62" s="137">
        <v>76839.77</v>
      </c>
      <c r="F62" s="111">
        <v>30239.56</v>
      </c>
      <c r="G62" s="137">
        <v>0</v>
      </c>
      <c r="H62" s="111">
        <v>32900.73</v>
      </c>
      <c r="I62" s="137">
        <v>0</v>
      </c>
      <c r="J62" s="111">
        <v>0</v>
      </c>
      <c r="K62" s="137">
        <v>0</v>
      </c>
      <c r="L62" s="111">
        <v>7887</v>
      </c>
    </row>
    <row r="63" spans="1:12" s="79" customFormat="1" ht="11.25">
      <c r="A63" s="110" t="s">
        <v>622</v>
      </c>
      <c r="B63" s="111">
        <v>25200</v>
      </c>
      <c r="C63" s="137">
        <v>3349.8</v>
      </c>
      <c r="D63" s="111">
        <v>3349.8</v>
      </c>
      <c r="E63" s="137">
        <v>25200</v>
      </c>
      <c r="F63" s="111">
        <v>3349.8</v>
      </c>
      <c r="G63" s="137">
        <v>0</v>
      </c>
      <c r="H63" s="111">
        <v>0</v>
      </c>
      <c r="I63" s="137">
        <v>0</v>
      </c>
      <c r="J63" s="111">
        <v>0</v>
      </c>
      <c r="K63" s="137">
        <v>0</v>
      </c>
      <c r="L63" s="111">
        <v>0</v>
      </c>
    </row>
    <row r="64" spans="1:12" s="79" customFormat="1" ht="11.25">
      <c r="A64" s="110" t="s">
        <v>623</v>
      </c>
      <c r="B64" s="111">
        <v>0</v>
      </c>
      <c r="C64" s="137">
        <v>15588.2</v>
      </c>
      <c r="D64" s="111">
        <v>14832.4</v>
      </c>
      <c r="E64" s="137">
        <v>0</v>
      </c>
      <c r="F64" s="111">
        <v>14832.4</v>
      </c>
      <c r="G64" s="137">
        <v>0</v>
      </c>
      <c r="H64" s="111">
        <v>755.8</v>
      </c>
      <c r="I64" s="137">
        <v>0</v>
      </c>
      <c r="J64" s="111">
        <v>0</v>
      </c>
      <c r="K64" s="137">
        <v>0</v>
      </c>
      <c r="L64" s="111">
        <v>0</v>
      </c>
    </row>
    <row r="65" spans="1:12" s="79" customFormat="1" ht="11.25">
      <c r="A65" s="110" t="s">
        <v>624</v>
      </c>
      <c r="B65" s="111">
        <v>55329</v>
      </c>
      <c r="C65" s="137">
        <v>26285.4</v>
      </c>
      <c r="D65" s="111">
        <v>26285.4</v>
      </c>
      <c r="E65" s="137">
        <v>55329</v>
      </c>
      <c r="F65" s="111">
        <v>26285.4</v>
      </c>
      <c r="G65" s="137">
        <v>0</v>
      </c>
      <c r="H65" s="111">
        <v>0</v>
      </c>
      <c r="I65" s="137">
        <v>0</v>
      </c>
      <c r="J65" s="111">
        <v>0</v>
      </c>
      <c r="K65" s="137">
        <v>0</v>
      </c>
      <c r="L65" s="111">
        <v>0</v>
      </c>
    </row>
    <row r="66" spans="1:12" s="79" customFormat="1" ht="11.25">
      <c r="A66" s="110" t="s">
        <v>625</v>
      </c>
      <c r="B66" s="111">
        <v>3791.55</v>
      </c>
      <c r="C66" s="137">
        <v>0</v>
      </c>
      <c r="D66" s="111">
        <v>0</v>
      </c>
      <c r="E66" s="137">
        <v>3791.55</v>
      </c>
      <c r="F66" s="111">
        <v>0</v>
      </c>
      <c r="G66" s="137">
        <v>0</v>
      </c>
      <c r="H66" s="111">
        <v>0</v>
      </c>
      <c r="I66" s="137">
        <v>0</v>
      </c>
      <c r="J66" s="111">
        <v>0</v>
      </c>
      <c r="K66" s="137">
        <v>0</v>
      </c>
      <c r="L66" s="111">
        <v>0</v>
      </c>
    </row>
    <row r="67" spans="1:12" s="79" customFormat="1" ht="11.25">
      <c r="A67" s="110" t="s">
        <v>626</v>
      </c>
      <c r="B67" s="111">
        <v>3703.6</v>
      </c>
      <c r="C67" s="137">
        <v>295312.35</v>
      </c>
      <c r="D67" s="111">
        <v>165161.52</v>
      </c>
      <c r="E67" s="137">
        <v>3703.6</v>
      </c>
      <c r="F67" s="111">
        <v>165161.52</v>
      </c>
      <c r="G67" s="137">
        <v>0</v>
      </c>
      <c r="H67" s="111">
        <v>0</v>
      </c>
      <c r="I67" s="137">
        <v>0</v>
      </c>
      <c r="J67" s="111">
        <v>0</v>
      </c>
      <c r="K67" s="137">
        <v>0</v>
      </c>
      <c r="L67" s="111">
        <v>130150.83</v>
      </c>
    </row>
    <row r="68" spans="1:12" s="79" customFormat="1" ht="11.25">
      <c r="A68" s="110" t="s">
        <v>627</v>
      </c>
      <c r="B68" s="111">
        <v>0</v>
      </c>
      <c r="C68" s="137">
        <v>99006.4</v>
      </c>
      <c r="D68" s="111">
        <v>99006.4</v>
      </c>
      <c r="E68" s="137">
        <v>0</v>
      </c>
      <c r="F68" s="111">
        <v>99006.4</v>
      </c>
      <c r="G68" s="137">
        <v>0</v>
      </c>
      <c r="H68" s="111">
        <v>0</v>
      </c>
      <c r="I68" s="137">
        <v>0</v>
      </c>
      <c r="J68" s="111">
        <v>0</v>
      </c>
      <c r="K68" s="137">
        <v>0</v>
      </c>
      <c r="L68" s="111">
        <v>0</v>
      </c>
    </row>
    <row r="69" spans="1:12" s="79" customFormat="1" ht="11.25">
      <c r="A69" s="110" t="s">
        <v>628</v>
      </c>
      <c r="B69" s="111">
        <v>1172.38</v>
      </c>
      <c r="C69" s="137">
        <v>5621.12</v>
      </c>
      <c r="D69" s="111">
        <v>5621.12</v>
      </c>
      <c r="E69" s="137">
        <v>1172.38</v>
      </c>
      <c r="F69" s="111">
        <v>5621.12</v>
      </c>
      <c r="G69" s="137">
        <v>0</v>
      </c>
      <c r="H69" s="111">
        <v>0</v>
      </c>
      <c r="I69" s="137">
        <v>0</v>
      </c>
      <c r="J69" s="111">
        <v>0</v>
      </c>
      <c r="K69" s="137">
        <v>0</v>
      </c>
      <c r="L69" s="111">
        <v>0</v>
      </c>
    </row>
    <row r="70" spans="1:12" s="79" customFormat="1" ht="11.25">
      <c r="A70" s="110" t="s">
        <v>629</v>
      </c>
      <c r="B70" s="111">
        <v>43975.2</v>
      </c>
      <c r="C70" s="137">
        <v>0</v>
      </c>
      <c r="D70" s="111">
        <v>0</v>
      </c>
      <c r="E70" s="137">
        <v>43975.2</v>
      </c>
      <c r="F70" s="111">
        <v>0</v>
      </c>
      <c r="G70" s="137">
        <v>0</v>
      </c>
      <c r="H70" s="111">
        <v>0</v>
      </c>
      <c r="I70" s="137">
        <v>0</v>
      </c>
      <c r="J70" s="111">
        <v>0</v>
      </c>
      <c r="K70" s="137">
        <v>0</v>
      </c>
      <c r="L70" s="111">
        <v>0</v>
      </c>
    </row>
    <row r="71" spans="1:12" s="79" customFormat="1" ht="11.25">
      <c r="A71" s="110" t="s">
        <v>630</v>
      </c>
      <c r="B71" s="111">
        <v>320106.94</v>
      </c>
      <c r="C71" s="137">
        <v>438000</v>
      </c>
      <c r="D71" s="111">
        <v>438000</v>
      </c>
      <c r="E71" s="137">
        <v>320106.94</v>
      </c>
      <c r="F71" s="111">
        <v>438000</v>
      </c>
      <c r="G71" s="137">
        <v>0</v>
      </c>
      <c r="H71" s="111">
        <v>0</v>
      </c>
      <c r="I71" s="137">
        <v>0</v>
      </c>
      <c r="J71" s="111">
        <v>0</v>
      </c>
      <c r="K71" s="137">
        <v>0</v>
      </c>
      <c r="L71" s="111">
        <v>0</v>
      </c>
    </row>
    <row r="72" spans="1:12" s="79" customFormat="1" ht="11.25">
      <c r="A72" s="110" t="s">
        <v>631</v>
      </c>
      <c r="B72" s="111">
        <v>0</v>
      </c>
      <c r="C72" s="137">
        <v>197929</v>
      </c>
      <c r="D72" s="111">
        <v>197929</v>
      </c>
      <c r="E72" s="137">
        <v>0</v>
      </c>
      <c r="F72" s="111">
        <v>197929</v>
      </c>
      <c r="G72" s="137">
        <v>0</v>
      </c>
      <c r="H72" s="111">
        <v>0</v>
      </c>
      <c r="I72" s="137">
        <v>0</v>
      </c>
      <c r="J72" s="111">
        <v>0</v>
      </c>
      <c r="K72" s="137">
        <v>0</v>
      </c>
      <c r="L72" s="111">
        <v>0</v>
      </c>
    </row>
    <row r="73" spans="1:12" s="79" customFormat="1" ht="11.25">
      <c r="A73" s="110" t="s">
        <v>632</v>
      </c>
      <c r="B73" s="111">
        <v>9000</v>
      </c>
      <c r="C73" s="137">
        <v>38591.4</v>
      </c>
      <c r="D73" s="111">
        <v>38591.4</v>
      </c>
      <c r="E73" s="137">
        <v>9000</v>
      </c>
      <c r="F73" s="111">
        <v>38591.4</v>
      </c>
      <c r="G73" s="137">
        <v>0</v>
      </c>
      <c r="H73" s="111">
        <v>0</v>
      </c>
      <c r="I73" s="137">
        <v>0</v>
      </c>
      <c r="J73" s="111">
        <v>0</v>
      </c>
      <c r="K73" s="137">
        <v>0</v>
      </c>
      <c r="L73" s="111">
        <v>0</v>
      </c>
    </row>
    <row r="74" spans="1:12" s="79" customFormat="1" ht="11.25">
      <c r="A74" s="110" t="s">
        <v>633</v>
      </c>
      <c r="B74" s="111">
        <v>0</v>
      </c>
      <c r="C74" s="137">
        <v>18652</v>
      </c>
      <c r="D74" s="111">
        <v>18652</v>
      </c>
      <c r="E74" s="137">
        <v>0</v>
      </c>
      <c r="F74" s="111">
        <v>18652</v>
      </c>
      <c r="G74" s="137">
        <v>0</v>
      </c>
      <c r="H74" s="111">
        <v>0</v>
      </c>
      <c r="I74" s="137">
        <v>0</v>
      </c>
      <c r="J74" s="111">
        <v>0</v>
      </c>
      <c r="K74" s="137">
        <v>0</v>
      </c>
      <c r="L74" s="111">
        <v>0</v>
      </c>
    </row>
    <row r="75" spans="1:12" s="79" customFormat="1" ht="11.25">
      <c r="A75" s="110" t="s">
        <v>634</v>
      </c>
      <c r="B75" s="111">
        <v>1690.05</v>
      </c>
      <c r="C75" s="137">
        <v>1600</v>
      </c>
      <c r="D75" s="111">
        <v>1600</v>
      </c>
      <c r="E75" s="137">
        <v>1690.05</v>
      </c>
      <c r="F75" s="111">
        <v>1600</v>
      </c>
      <c r="G75" s="137">
        <v>0</v>
      </c>
      <c r="H75" s="111">
        <v>0</v>
      </c>
      <c r="I75" s="137">
        <v>0</v>
      </c>
      <c r="J75" s="111">
        <v>0</v>
      </c>
      <c r="K75" s="137">
        <v>0</v>
      </c>
      <c r="L75" s="111">
        <v>0</v>
      </c>
    </row>
    <row r="76" spans="1:12" s="79" customFormat="1" ht="11.25">
      <c r="A76" s="110" t="s">
        <v>635</v>
      </c>
      <c r="B76" s="111">
        <v>132.4</v>
      </c>
      <c r="C76" s="137">
        <v>1700</v>
      </c>
      <c r="D76" s="111">
        <v>1350</v>
      </c>
      <c r="E76" s="137">
        <v>132.4</v>
      </c>
      <c r="F76" s="111">
        <v>1350</v>
      </c>
      <c r="G76" s="137">
        <v>0</v>
      </c>
      <c r="H76" s="111">
        <v>350</v>
      </c>
      <c r="I76" s="137">
        <v>0</v>
      </c>
      <c r="J76" s="111">
        <v>0</v>
      </c>
      <c r="K76" s="137">
        <v>0</v>
      </c>
      <c r="L76" s="111">
        <v>0</v>
      </c>
    </row>
    <row r="77" spans="1:12" s="79" customFormat="1" ht="11.25">
      <c r="A77" s="110" t="s">
        <v>636</v>
      </c>
      <c r="B77" s="111">
        <v>1530</v>
      </c>
      <c r="C77" s="137">
        <v>1530</v>
      </c>
      <c r="D77" s="111">
        <v>1530</v>
      </c>
      <c r="E77" s="137">
        <v>1530</v>
      </c>
      <c r="F77" s="111">
        <v>1530</v>
      </c>
      <c r="G77" s="137">
        <v>0</v>
      </c>
      <c r="H77" s="111">
        <v>0</v>
      </c>
      <c r="I77" s="137">
        <v>0</v>
      </c>
      <c r="J77" s="111">
        <v>0</v>
      </c>
      <c r="K77" s="137">
        <v>0</v>
      </c>
      <c r="L77" s="111">
        <v>0</v>
      </c>
    </row>
    <row r="78" spans="1:12" s="79" customFormat="1" ht="11.25">
      <c r="A78" s="110" t="s">
        <v>637</v>
      </c>
      <c r="B78" s="111">
        <v>1040.56</v>
      </c>
      <c r="C78" s="137">
        <v>15860.53</v>
      </c>
      <c r="D78" s="111">
        <v>8074.71</v>
      </c>
      <c r="E78" s="137">
        <v>1040.56</v>
      </c>
      <c r="F78" s="111">
        <v>8074.71</v>
      </c>
      <c r="G78" s="137">
        <v>0</v>
      </c>
      <c r="H78" s="111">
        <v>4856.93</v>
      </c>
      <c r="I78" s="137">
        <v>0</v>
      </c>
      <c r="J78" s="111">
        <v>0</v>
      </c>
      <c r="K78" s="137">
        <v>0</v>
      </c>
      <c r="L78" s="111">
        <v>2928.89</v>
      </c>
    </row>
    <row r="79" spans="1:12" s="79" customFormat="1" ht="11.25">
      <c r="A79" s="110" t="s">
        <v>638</v>
      </c>
      <c r="B79" s="111">
        <v>0</v>
      </c>
      <c r="C79" s="137">
        <v>12484.83</v>
      </c>
      <c r="D79" s="111">
        <v>11947.33</v>
      </c>
      <c r="E79" s="137">
        <v>0</v>
      </c>
      <c r="F79" s="111">
        <v>11947.33</v>
      </c>
      <c r="G79" s="137">
        <v>0</v>
      </c>
      <c r="H79" s="111">
        <v>537.5</v>
      </c>
      <c r="I79" s="137">
        <v>0</v>
      </c>
      <c r="J79" s="111">
        <v>0</v>
      </c>
      <c r="K79" s="137">
        <v>0</v>
      </c>
      <c r="L79" s="111">
        <v>0</v>
      </c>
    </row>
    <row r="80" spans="1:12" s="79" customFormat="1" ht="11.25">
      <c r="A80" s="110" t="s">
        <v>639</v>
      </c>
      <c r="B80" s="111">
        <v>1427</v>
      </c>
      <c r="C80" s="137">
        <v>6935</v>
      </c>
      <c r="D80" s="111">
        <v>6935</v>
      </c>
      <c r="E80" s="137">
        <v>1427</v>
      </c>
      <c r="F80" s="111">
        <v>6935</v>
      </c>
      <c r="G80" s="137">
        <v>0</v>
      </c>
      <c r="H80" s="111">
        <v>0</v>
      </c>
      <c r="I80" s="137">
        <v>0</v>
      </c>
      <c r="J80" s="111">
        <v>0</v>
      </c>
      <c r="K80" s="137">
        <v>0</v>
      </c>
      <c r="L80" s="111">
        <v>0</v>
      </c>
    </row>
    <row r="81" spans="1:12" s="79" customFormat="1" ht="11.25">
      <c r="A81" s="110" t="s">
        <v>640</v>
      </c>
      <c r="B81" s="111">
        <v>0</v>
      </c>
      <c r="C81" s="137">
        <v>1295.86</v>
      </c>
      <c r="D81" s="111">
        <v>960</v>
      </c>
      <c r="E81" s="137">
        <v>0</v>
      </c>
      <c r="F81" s="111">
        <v>960</v>
      </c>
      <c r="G81" s="137">
        <v>0</v>
      </c>
      <c r="H81" s="111">
        <v>335.86</v>
      </c>
      <c r="I81" s="137">
        <v>0</v>
      </c>
      <c r="J81" s="111">
        <v>0</v>
      </c>
      <c r="K81" s="137">
        <v>0</v>
      </c>
      <c r="L81" s="111">
        <v>0</v>
      </c>
    </row>
    <row r="82" spans="1:12" s="79" customFormat="1" ht="11.25">
      <c r="A82" s="110" t="s">
        <v>641</v>
      </c>
      <c r="B82" s="111">
        <v>0</v>
      </c>
      <c r="C82" s="137">
        <v>4160.01</v>
      </c>
      <c r="D82" s="111">
        <v>1600</v>
      </c>
      <c r="E82" s="137">
        <v>0</v>
      </c>
      <c r="F82" s="111">
        <v>1600</v>
      </c>
      <c r="G82" s="137">
        <v>0</v>
      </c>
      <c r="H82" s="111">
        <v>2560.01</v>
      </c>
      <c r="I82" s="137">
        <v>0</v>
      </c>
      <c r="J82" s="111">
        <v>0</v>
      </c>
      <c r="K82" s="137">
        <v>0</v>
      </c>
      <c r="L82" s="111">
        <v>0</v>
      </c>
    </row>
    <row r="83" spans="1:12" s="79" customFormat="1" ht="11.25">
      <c r="A83" s="110" t="s">
        <v>642</v>
      </c>
      <c r="B83" s="111">
        <v>2062.32</v>
      </c>
      <c r="C83" s="137">
        <v>5528.8</v>
      </c>
      <c r="D83" s="111">
        <v>5528.8</v>
      </c>
      <c r="E83" s="137">
        <v>2062.32</v>
      </c>
      <c r="F83" s="111">
        <v>5528.8</v>
      </c>
      <c r="G83" s="137">
        <v>0</v>
      </c>
      <c r="H83" s="111">
        <v>0</v>
      </c>
      <c r="I83" s="137">
        <v>0</v>
      </c>
      <c r="J83" s="111">
        <v>0</v>
      </c>
      <c r="K83" s="137">
        <v>0</v>
      </c>
      <c r="L83" s="111">
        <v>0</v>
      </c>
    </row>
    <row r="84" spans="1:12" s="79" customFormat="1" ht="11.25">
      <c r="A84" s="110" t="s">
        <v>643</v>
      </c>
      <c r="B84" s="111">
        <v>0</v>
      </c>
      <c r="C84" s="137">
        <v>5471.94</v>
      </c>
      <c r="D84" s="111">
        <v>5471.94</v>
      </c>
      <c r="E84" s="137">
        <v>0</v>
      </c>
      <c r="F84" s="111">
        <v>5471.94</v>
      </c>
      <c r="G84" s="137">
        <v>0</v>
      </c>
      <c r="H84" s="111">
        <v>0</v>
      </c>
      <c r="I84" s="137">
        <v>0</v>
      </c>
      <c r="J84" s="111">
        <v>0</v>
      </c>
      <c r="K84" s="137">
        <v>0</v>
      </c>
      <c r="L84" s="111">
        <v>0</v>
      </c>
    </row>
    <row r="85" spans="1:12" s="79" customFormat="1" ht="11.25">
      <c r="A85" s="110" t="s">
        <v>644</v>
      </c>
      <c r="B85" s="111">
        <v>191413</v>
      </c>
      <c r="C85" s="137">
        <v>0</v>
      </c>
      <c r="D85" s="111">
        <v>0</v>
      </c>
      <c r="E85" s="137">
        <v>191413</v>
      </c>
      <c r="F85" s="111">
        <v>0</v>
      </c>
      <c r="G85" s="137">
        <v>0</v>
      </c>
      <c r="H85" s="111">
        <v>0</v>
      </c>
      <c r="I85" s="137">
        <v>0</v>
      </c>
      <c r="J85" s="111">
        <v>0</v>
      </c>
      <c r="K85" s="137">
        <v>0</v>
      </c>
      <c r="L85" s="111">
        <v>0</v>
      </c>
    </row>
    <row r="86" spans="1:12" s="79" customFormat="1" ht="11.25">
      <c r="A86" s="110"/>
      <c r="B86" s="111"/>
      <c r="C86" s="137"/>
      <c r="D86" s="111"/>
      <c r="E86" s="137"/>
      <c r="F86" s="111"/>
      <c r="G86" s="137"/>
      <c r="H86" s="111"/>
      <c r="I86" s="137"/>
      <c r="J86" s="111"/>
      <c r="K86" s="137"/>
      <c r="L86" s="111"/>
    </row>
    <row r="87" spans="1:12" s="79" customFormat="1" ht="11.25">
      <c r="A87" s="143" t="s">
        <v>270</v>
      </c>
      <c r="B87" s="48">
        <f>SUM(B11:B85)</f>
        <v>7616205.420000001</v>
      </c>
      <c r="C87" s="48">
        <f aca="true" t="shared" si="0" ref="C87:L87">SUM(C11:C85)</f>
        <v>29185761.799999993</v>
      </c>
      <c r="D87" s="48">
        <f t="shared" si="0"/>
        <v>18962384.169999994</v>
      </c>
      <c r="E87" s="48">
        <f t="shared" si="0"/>
        <v>7606723.74</v>
      </c>
      <c r="F87" s="48">
        <f t="shared" si="0"/>
        <v>17262079.739999995</v>
      </c>
      <c r="G87" s="48">
        <f t="shared" si="0"/>
        <v>2500</v>
      </c>
      <c r="H87" s="48">
        <f t="shared" si="0"/>
        <v>3213832.1199999996</v>
      </c>
      <c r="I87" s="48">
        <f t="shared" si="0"/>
        <v>0</v>
      </c>
      <c r="J87" s="48">
        <f t="shared" si="0"/>
        <v>0</v>
      </c>
      <c r="K87" s="48">
        <f t="shared" si="0"/>
        <v>6981.68</v>
      </c>
      <c r="L87" s="48">
        <f t="shared" si="0"/>
        <v>8709849.940000001</v>
      </c>
    </row>
    <row r="88" spans="2:12" s="79" customFormat="1" ht="11.2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3" ht="24.75" customHeight="1">
      <c r="A89" s="145" t="s">
        <v>556</v>
      </c>
      <c r="B89" s="214" t="s">
        <v>557</v>
      </c>
      <c r="C89" s="214"/>
      <c r="D89" s="214" t="s">
        <v>558</v>
      </c>
      <c r="E89" s="214" t="s">
        <v>559</v>
      </c>
      <c r="F89" s="214"/>
      <c r="G89" s="214"/>
      <c r="H89" s="214"/>
      <c r="I89" s="215" t="s">
        <v>560</v>
      </c>
      <c r="J89" s="216"/>
      <c r="K89" s="214" t="s">
        <v>561</v>
      </c>
      <c r="L89" s="214"/>
      <c r="M89" s="147"/>
    </row>
    <row r="90" spans="1:13" ht="12.75">
      <c r="A90" s="148" t="s">
        <v>562</v>
      </c>
      <c r="B90" s="214" t="s">
        <v>563</v>
      </c>
      <c r="C90" s="205" t="s">
        <v>564</v>
      </c>
      <c r="D90" s="214"/>
      <c r="E90" s="214" t="s">
        <v>565</v>
      </c>
      <c r="F90" s="214"/>
      <c r="G90" s="214" t="s">
        <v>566</v>
      </c>
      <c r="H90" s="214"/>
      <c r="I90" s="214" t="s">
        <v>567</v>
      </c>
      <c r="J90" s="211" t="s">
        <v>564</v>
      </c>
      <c r="K90" s="214" t="s">
        <v>563</v>
      </c>
      <c r="L90" s="211" t="s">
        <v>564</v>
      </c>
      <c r="M90" s="147"/>
    </row>
    <row r="91" spans="1:13" ht="21">
      <c r="A91" s="150" t="s">
        <v>568</v>
      </c>
      <c r="B91" s="214"/>
      <c r="C91" s="205"/>
      <c r="D91" s="214"/>
      <c r="E91" s="146" t="s">
        <v>563</v>
      </c>
      <c r="F91" s="149" t="s">
        <v>564</v>
      </c>
      <c r="G91" s="146" t="s">
        <v>563</v>
      </c>
      <c r="H91" s="149" t="s">
        <v>564</v>
      </c>
      <c r="I91" s="214"/>
      <c r="J91" s="211"/>
      <c r="K91" s="214"/>
      <c r="L91" s="211"/>
      <c r="M91" s="147"/>
    </row>
    <row r="92" spans="1:12" s="79" customFormat="1" ht="11.25">
      <c r="A92" s="116" t="s">
        <v>645</v>
      </c>
      <c r="B92" s="154"/>
      <c r="C92" s="154"/>
      <c r="D92" s="155"/>
      <c r="E92" s="154"/>
      <c r="F92" s="155"/>
      <c r="G92" s="154"/>
      <c r="H92" s="155"/>
      <c r="I92" s="154"/>
      <c r="J92" s="155"/>
      <c r="K92" s="154"/>
      <c r="L92" s="156"/>
    </row>
    <row r="93" spans="1:12" s="79" customFormat="1" ht="11.25">
      <c r="A93" s="110" t="s">
        <v>572</v>
      </c>
      <c r="B93" s="111">
        <v>11648.08</v>
      </c>
      <c r="C93" s="111">
        <v>837267.17</v>
      </c>
      <c r="D93" s="137">
        <v>559685.89</v>
      </c>
      <c r="E93" s="111">
        <v>11648.08</v>
      </c>
      <c r="F93" s="137">
        <v>506618.85</v>
      </c>
      <c r="G93" s="111">
        <v>0</v>
      </c>
      <c r="H93" s="137">
        <v>23595.88</v>
      </c>
      <c r="I93" s="111">
        <v>0</v>
      </c>
      <c r="J93" s="137">
        <v>0</v>
      </c>
      <c r="K93" s="111">
        <v>0</v>
      </c>
      <c r="L93" s="112">
        <v>307052.44</v>
      </c>
    </row>
    <row r="94" spans="1:12" s="79" customFormat="1" ht="11.25">
      <c r="A94" s="157"/>
      <c r="B94" s="139"/>
      <c r="C94" s="139"/>
      <c r="D94" s="140"/>
      <c r="E94" s="139"/>
      <c r="F94" s="140"/>
      <c r="G94" s="139"/>
      <c r="H94" s="140"/>
      <c r="I94" s="139"/>
      <c r="J94" s="140"/>
      <c r="K94" s="139"/>
      <c r="L94" s="158"/>
    </row>
    <row r="95" spans="1:12" s="79" customFormat="1" ht="11.25">
      <c r="A95" s="143" t="s">
        <v>270</v>
      </c>
      <c r="B95" s="48">
        <f>SUM(B93)</f>
        <v>11648.08</v>
      </c>
      <c r="C95" s="48">
        <f aca="true" t="shared" si="1" ref="C95:L95">SUM(C93)</f>
        <v>837267.17</v>
      </c>
      <c r="D95" s="48">
        <f t="shared" si="1"/>
        <v>559685.89</v>
      </c>
      <c r="E95" s="48">
        <f t="shared" si="1"/>
        <v>11648.08</v>
      </c>
      <c r="F95" s="48">
        <f t="shared" si="1"/>
        <v>506618.85</v>
      </c>
      <c r="G95" s="48">
        <f t="shared" si="1"/>
        <v>0</v>
      </c>
      <c r="H95" s="48">
        <f t="shared" si="1"/>
        <v>23595.88</v>
      </c>
      <c r="I95" s="48">
        <f t="shared" si="1"/>
        <v>0</v>
      </c>
      <c r="J95" s="48">
        <f t="shared" si="1"/>
        <v>0</v>
      </c>
      <c r="K95" s="48">
        <f t="shared" si="1"/>
        <v>0</v>
      </c>
      <c r="L95" s="48">
        <f t="shared" si="1"/>
        <v>307052.44</v>
      </c>
    </row>
    <row r="96" spans="2:12" s="79" customFormat="1" ht="11.2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1:13" ht="24.75" customHeight="1">
      <c r="A97" s="145" t="s">
        <v>556</v>
      </c>
      <c r="B97" s="214" t="s">
        <v>557</v>
      </c>
      <c r="C97" s="214"/>
      <c r="D97" s="214" t="s">
        <v>558</v>
      </c>
      <c r="E97" s="214" t="s">
        <v>559</v>
      </c>
      <c r="F97" s="214"/>
      <c r="G97" s="214"/>
      <c r="H97" s="214"/>
      <c r="I97" s="215" t="s">
        <v>560</v>
      </c>
      <c r="J97" s="216"/>
      <c r="K97" s="214" t="s">
        <v>561</v>
      </c>
      <c r="L97" s="214"/>
      <c r="M97" s="147"/>
    </row>
    <row r="98" spans="1:13" ht="12.75">
      <c r="A98" s="148" t="s">
        <v>562</v>
      </c>
      <c r="B98" s="214" t="s">
        <v>563</v>
      </c>
      <c r="C98" s="205" t="s">
        <v>564</v>
      </c>
      <c r="D98" s="214"/>
      <c r="E98" s="214" t="s">
        <v>565</v>
      </c>
      <c r="F98" s="214"/>
      <c r="G98" s="214" t="s">
        <v>566</v>
      </c>
      <c r="H98" s="214"/>
      <c r="I98" s="214" t="s">
        <v>567</v>
      </c>
      <c r="J98" s="211" t="s">
        <v>564</v>
      </c>
      <c r="K98" s="214" t="s">
        <v>563</v>
      </c>
      <c r="L98" s="211" t="s">
        <v>564</v>
      </c>
      <c r="M98" s="147"/>
    </row>
    <row r="99" spans="1:13" ht="21">
      <c r="A99" s="150" t="s">
        <v>568</v>
      </c>
      <c r="B99" s="214"/>
      <c r="C99" s="205"/>
      <c r="D99" s="214"/>
      <c r="E99" s="146" t="s">
        <v>563</v>
      </c>
      <c r="F99" s="149" t="s">
        <v>564</v>
      </c>
      <c r="G99" s="146" t="s">
        <v>563</v>
      </c>
      <c r="H99" s="149" t="s">
        <v>564</v>
      </c>
      <c r="I99" s="214"/>
      <c r="J99" s="211"/>
      <c r="K99" s="214"/>
      <c r="L99" s="211"/>
      <c r="M99" s="147"/>
    </row>
    <row r="100" spans="1:12" s="79" customFormat="1" ht="11.25">
      <c r="A100" s="116" t="s">
        <v>646</v>
      </c>
      <c r="B100" s="154"/>
      <c r="C100" s="155"/>
      <c r="D100" s="154"/>
      <c r="E100" s="155"/>
      <c r="F100" s="154"/>
      <c r="G100" s="155"/>
      <c r="H100" s="154"/>
      <c r="I100" s="155"/>
      <c r="J100" s="154"/>
      <c r="K100" s="155"/>
      <c r="L100" s="154"/>
    </row>
    <row r="101" spans="1:12" s="79" customFormat="1" ht="11.25">
      <c r="A101" s="110" t="s">
        <v>647</v>
      </c>
      <c r="B101" s="111">
        <v>1401306.5</v>
      </c>
      <c r="C101" s="137">
        <v>26953406.87</v>
      </c>
      <c r="D101" s="111">
        <v>19203188.14</v>
      </c>
      <c r="E101" s="137">
        <v>1401306.5</v>
      </c>
      <c r="F101" s="111">
        <v>19028099.82</v>
      </c>
      <c r="G101" s="137">
        <v>0</v>
      </c>
      <c r="H101" s="111">
        <v>189885.26</v>
      </c>
      <c r="I101" s="137">
        <v>0</v>
      </c>
      <c r="J101" s="111">
        <v>0</v>
      </c>
      <c r="K101" s="137">
        <v>0</v>
      </c>
      <c r="L101" s="111">
        <v>7735421.79</v>
      </c>
    </row>
    <row r="102" spans="1:12" s="79" customFormat="1" ht="11.25">
      <c r="A102" s="110" t="s">
        <v>648</v>
      </c>
      <c r="B102" s="111">
        <v>318298.19</v>
      </c>
      <c r="C102" s="137">
        <v>2000000</v>
      </c>
      <c r="D102" s="111">
        <v>2374077.22</v>
      </c>
      <c r="E102" s="137">
        <v>318298.19</v>
      </c>
      <c r="F102" s="111">
        <v>2000000</v>
      </c>
      <c r="G102" s="137">
        <v>0</v>
      </c>
      <c r="H102" s="111">
        <v>0</v>
      </c>
      <c r="I102" s="137">
        <v>0</v>
      </c>
      <c r="J102" s="111">
        <v>0</v>
      </c>
      <c r="K102" s="137">
        <v>0</v>
      </c>
      <c r="L102" s="111">
        <v>0</v>
      </c>
    </row>
    <row r="103" spans="1:12" s="79" customFormat="1" ht="11.25">
      <c r="A103" s="110" t="s">
        <v>649</v>
      </c>
      <c r="B103" s="111">
        <v>0</v>
      </c>
      <c r="C103" s="137">
        <v>3337816.18</v>
      </c>
      <c r="D103" s="111">
        <v>0</v>
      </c>
      <c r="E103" s="137">
        <v>0</v>
      </c>
      <c r="F103" s="111">
        <v>0</v>
      </c>
      <c r="G103" s="137">
        <v>0</v>
      </c>
      <c r="H103" s="111">
        <v>0</v>
      </c>
      <c r="I103" s="137">
        <v>0</v>
      </c>
      <c r="J103" s="111">
        <v>0</v>
      </c>
      <c r="K103" s="137">
        <v>0</v>
      </c>
      <c r="L103" s="111">
        <v>3337816.18</v>
      </c>
    </row>
    <row r="104" spans="1:12" s="79" customFormat="1" ht="11.25">
      <c r="A104" s="157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s="79" customFormat="1" ht="11.25">
      <c r="A105" s="143" t="s">
        <v>270</v>
      </c>
      <c r="B105" s="48">
        <f>SUM(B101:B103)</f>
        <v>1719604.69</v>
      </c>
      <c r="C105" s="48">
        <f aca="true" t="shared" si="2" ref="C105:L105">SUM(C101:C103)</f>
        <v>32291223.05</v>
      </c>
      <c r="D105" s="48">
        <f t="shared" si="2"/>
        <v>21577265.36</v>
      </c>
      <c r="E105" s="48">
        <f t="shared" si="2"/>
        <v>1719604.69</v>
      </c>
      <c r="F105" s="48">
        <f t="shared" si="2"/>
        <v>21028099.82</v>
      </c>
      <c r="G105" s="48">
        <f t="shared" si="2"/>
        <v>0</v>
      </c>
      <c r="H105" s="48">
        <f t="shared" si="2"/>
        <v>189885.26</v>
      </c>
      <c r="I105" s="48">
        <f t="shared" si="2"/>
        <v>0</v>
      </c>
      <c r="J105" s="48">
        <f t="shared" si="2"/>
        <v>0</v>
      </c>
      <c r="K105" s="48">
        <f t="shared" si="2"/>
        <v>0</v>
      </c>
      <c r="L105" s="48">
        <f t="shared" si="2"/>
        <v>11073237.97</v>
      </c>
    </row>
    <row r="106" spans="2:12" s="79" customFormat="1" ht="11.2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</row>
    <row r="107" spans="1:13" ht="24.75" customHeight="1">
      <c r="A107" s="145" t="s">
        <v>556</v>
      </c>
      <c r="B107" s="214" t="s">
        <v>557</v>
      </c>
      <c r="C107" s="214"/>
      <c r="D107" s="214" t="s">
        <v>558</v>
      </c>
      <c r="E107" s="214" t="s">
        <v>559</v>
      </c>
      <c r="F107" s="214"/>
      <c r="G107" s="214"/>
      <c r="H107" s="214"/>
      <c r="I107" s="215" t="s">
        <v>560</v>
      </c>
      <c r="J107" s="216"/>
      <c r="K107" s="214" t="s">
        <v>561</v>
      </c>
      <c r="L107" s="214"/>
      <c r="M107" s="147"/>
    </row>
    <row r="108" spans="1:13" ht="12.75">
      <c r="A108" s="148" t="s">
        <v>562</v>
      </c>
      <c r="B108" s="214" t="s">
        <v>563</v>
      </c>
      <c r="C108" s="205" t="s">
        <v>564</v>
      </c>
      <c r="D108" s="214"/>
      <c r="E108" s="214" t="s">
        <v>565</v>
      </c>
      <c r="F108" s="214"/>
      <c r="G108" s="214" t="s">
        <v>566</v>
      </c>
      <c r="H108" s="214"/>
      <c r="I108" s="214" t="s">
        <v>567</v>
      </c>
      <c r="J108" s="211" t="s">
        <v>564</v>
      </c>
      <c r="K108" s="214" t="s">
        <v>563</v>
      </c>
      <c r="L108" s="211" t="s">
        <v>564</v>
      </c>
      <c r="M108" s="147"/>
    </row>
    <row r="109" spans="1:13" ht="21">
      <c r="A109" s="150" t="s">
        <v>568</v>
      </c>
      <c r="B109" s="214"/>
      <c r="C109" s="205"/>
      <c r="D109" s="214"/>
      <c r="E109" s="146" t="s">
        <v>563</v>
      </c>
      <c r="F109" s="149" t="s">
        <v>564</v>
      </c>
      <c r="G109" s="146" t="s">
        <v>563</v>
      </c>
      <c r="H109" s="149" t="s">
        <v>564</v>
      </c>
      <c r="I109" s="214"/>
      <c r="J109" s="211"/>
      <c r="K109" s="214"/>
      <c r="L109" s="211"/>
      <c r="M109" s="147"/>
    </row>
    <row r="110" spans="1:12" s="79" customFormat="1" ht="11.25">
      <c r="A110" s="116" t="s">
        <v>650</v>
      </c>
      <c r="B110" s="154"/>
      <c r="C110" s="155"/>
      <c r="D110" s="154"/>
      <c r="E110" s="155"/>
      <c r="F110" s="154"/>
      <c r="G110" s="155"/>
      <c r="H110" s="154"/>
      <c r="I110" s="155"/>
      <c r="J110" s="154"/>
      <c r="K110" s="155"/>
      <c r="L110" s="154"/>
    </row>
    <row r="111" spans="1:12" s="79" customFormat="1" ht="11.25">
      <c r="A111" s="110" t="s">
        <v>572</v>
      </c>
      <c r="B111" s="111">
        <v>238182.26</v>
      </c>
      <c r="C111" s="137">
        <v>0</v>
      </c>
      <c r="D111" s="111">
        <v>0</v>
      </c>
      <c r="E111" s="137">
        <v>238182.26</v>
      </c>
      <c r="F111" s="111">
        <v>0</v>
      </c>
      <c r="G111" s="137">
        <v>0</v>
      </c>
      <c r="H111" s="111">
        <v>0</v>
      </c>
      <c r="I111" s="137">
        <v>0</v>
      </c>
      <c r="J111" s="111">
        <v>0</v>
      </c>
      <c r="K111" s="137">
        <v>0</v>
      </c>
      <c r="L111" s="111">
        <v>0</v>
      </c>
    </row>
    <row r="112" spans="1:12" s="79" customFormat="1" ht="11.25">
      <c r="A112" s="110" t="s">
        <v>647</v>
      </c>
      <c r="B112" s="111">
        <v>132512.37</v>
      </c>
      <c r="C112" s="137">
        <v>0</v>
      </c>
      <c r="D112" s="111">
        <v>0</v>
      </c>
      <c r="E112" s="137">
        <v>132512.37</v>
      </c>
      <c r="F112" s="111">
        <v>0</v>
      </c>
      <c r="G112" s="137">
        <v>0</v>
      </c>
      <c r="H112" s="111">
        <v>0</v>
      </c>
      <c r="I112" s="137">
        <v>0</v>
      </c>
      <c r="J112" s="111">
        <v>0</v>
      </c>
      <c r="K112" s="137">
        <v>0</v>
      </c>
      <c r="L112" s="111">
        <v>0</v>
      </c>
    </row>
    <row r="113" spans="1:12" s="79" customFormat="1" ht="11.25">
      <c r="A113" s="110" t="s">
        <v>651</v>
      </c>
      <c r="B113" s="111">
        <v>1469013.67</v>
      </c>
      <c r="C113" s="137">
        <v>0</v>
      </c>
      <c r="D113" s="111">
        <v>0</v>
      </c>
      <c r="E113" s="137">
        <v>1469013.67</v>
      </c>
      <c r="F113" s="111">
        <v>0</v>
      </c>
      <c r="G113" s="137">
        <v>0</v>
      </c>
      <c r="H113" s="111">
        <v>0</v>
      </c>
      <c r="I113" s="137">
        <v>0</v>
      </c>
      <c r="J113" s="111">
        <v>0</v>
      </c>
      <c r="K113" s="137">
        <v>0</v>
      </c>
      <c r="L113" s="111">
        <v>0</v>
      </c>
    </row>
    <row r="114" spans="1:12" s="79" customFormat="1" ht="11.25">
      <c r="A114" s="157"/>
      <c r="B114" s="139"/>
      <c r="C114" s="140"/>
      <c r="D114" s="139"/>
      <c r="E114" s="140"/>
      <c r="F114" s="139"/>
      <c r="G114" s="140"/>
      <c r="H114" s="139"/>
      <c r="I114" s="140"/>
      <c r="J114" s="139"/>
      <c r="K114" s="140"/>
      <c r="L114" s="139"/>
    </row>
    <row r="115" spans="1:12" s="79" customFormat="1" ht="11.25">
      <c r="A115" s="143" t="s">
        <v>270</v>
      </c>
      <c r="B115" s="48">
        <f>SUM(B111:B113)</f>
        <v>1839708.2999999998</v>
      </c>
      <c r="C115" s="48">
        <f aca="true" t="shared" si="3" ref="C115:L115">SUM(C111:C113)</f>
        <v>0</v>
      </c>
      <c r="D115" s="48">
        <f t="shared" si="3"/>
        <v>0</v>
      </c>
      <c r="E115" s="48">
        <f t="shared" si="3"/>
        <v>1839708.2999999998</v>
      </c>
      <c r="F115" s="48">
        <f t="shared" si="3"/>
        <v>0</v>
      </c>
      <c r="G115" s="48">
        <f t="shared" si="3"/>
        <v>0</v>
      </c>
      <c r="H115" s="48">
        <f t="shared" si="3"/>
        <v>0</v>
      </c>
      <c r="I115" s="48">
        <f t="shared" si="3"/>
        <v>0</v>
      </c>
      <c r="J115" s="48">
        <f t="shared" si="3"/>
        <v>0</v>
      </c>
      <c r="K115" s="48">
        <f t="shared" si="3"/>
        <v>0</v>
      </c>
      <c r="L115" s="48">
        <f t="shared" si="3"/>
        <v>0</v>
      </c>
    </row>
    <row r="116" spans="2:12" s="79" customFormat="1" ht="11.2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</row>
    <row r="117" spans="1:13" ht="24.75" customHeight="1">
      <c r="A117" s="145" t="s">
        <v>556</v>
      </c>
      <c r="B117" s="214" t="s">
        <v>557</v>
      </c>
      <c r="C117" s="214"/>
      <c r="D117" s="214" t="s">
        <v>558</v>
      </c>
      <c r="E117" s="214" t="s">
        <v>559</v>
      </c>
      <c r="F117" s="214"/>
      <c r="G117" s="214"/>
      <c r="H117" s="214"/>
      <c r="I117" s="215" t="s">
        <v>560</v>
      </c>
      <c r="J117" s="216"/>
      <c r="K117" s="214" t="s">
        <v>561</v>
      </c>
      <c r="L117" s="214"/>
      <c r="M117" s="147"/>
    </row>
    <row r="118" spans="1:13" ht="12.75">
      <c r="A118" s="148" t="s">
        <v>562</v>
      </c>
      <c r="B118" s="214" t="s">
        <v>563</v>
      </c>
      <c r="C118" s="205" t="s">
        <v>564</v>
      </c>
      <c r="D118" s="214"/>
      <c r="E118" s="214" t="s">
        <v>565</v>
      </c>
      <c r="F118" s="214"/>
      <c r="G118" s="214" t="s">
        <v>566</v>
      </c>
      <c r="H118" s="214"/>
      <c r="I118" s="214" t="s">
        <v>567</v>
      </c>
      <c r="J118" s="211" t="s">
        <v>564</v>
      </c>
      <c r="K118" s="214" t="s">
        <v>563</v>
      </c>
      <c r="L118" s="211" t="s">
        <v>564</v>
      </c>
      <c r="M118" s="147"/>
    </row>
    <row r="119" spans="1:13" ht="21">
      <c r="A119" s="150" t="s">
        <v>568</v>
      </c>
      <c r="B119" s="214"/>
      <c r="C119" s="205"/>
      <c r="D119" s="214"/>
      <c r="E119" s="146" t="s">
        <v>563</v>
      </c>
      <c r="F119" s="149" t="s">
        <v>564</v>
      </c>
      <c r="G119" s="146" t="s">
        <v>563</v>
      </c>
      <c r="H119" s="149" t="s">
        <v>564</v>
      </c>
      <c r="I119" s="214"/>
      <c r="J119" s="211"/>
      <c r="K119" s="214"/>
      <c r="L119" s="211"/>
      <c r="M119" s="147"/>
    </row>
    <row r="120" spans="1:12" s="79" customFormat="1" ht="11.25">
      <c r="A120" s="116" t="s">
        <v>652</v>
      </c>
      <c r="B120" s="154"/>
      <c r="C120" s="155"/>
      <c r="D120" s="154"/>
      <c r="E120" s="155"/>
      <c r="F120" s="154"/>
      <c r="G120" s="155"/>
      <c r="H120" s="154"/>
      <c r="I120" s="155"/>
      <c r="J120" s="154"/>
      <c r="K120" s="155"/>
      <c r="L120" s="154"/>
    </row>
    <row r="121" spans="1:12" s="79" customFormat="1" ht="11.25">
      <c r="A121" s="110" t="s">
        <v>647</v>
      </c>
      <c r="B121" s="111">
        <v>0</v>
      </c>
      <c r="C121" s="137">
        <v>171393.95</v>
      </c>
      <c r="D121" s="111">
        <v>47856.8</v>
      </c>
      <c r="E121" s="137">
        <v>0</v>
      </c>
      <c r="F121" s="111">
        <v>47856.8</v>
      </c>
      <c r="G121" s="137">
        <v>0</v>
      </c>
      <c r="H121" s="111">
        <v>104006.01</v>
      </c>
      <c r="I121" s="137">
        <v>0</v>
      </c>
      <c r="J121" s="111">
        <v>0</v>
      </c>
      <c r="K121" s="137">
        <v>0</v>
      </c>
      <c r="L121" s="111">
        <v>19531.14</v>
      </c>
    </row>
    <row r="122" spans="1:12" s="79" customFormat="1" ht="11.25">
      <c r="A122" s="157"/>
      <c r="B122" s="139"/>
      <c r="C122" s="140"/>
      <c r="D122" s="139"/>
      <c r="E122" s="140"/>
      <c r="F122" s="139"/>
      <c r="G122" s="140"/>
      <c r="H122" s="139"/>
      <c r="I122" s="140"/>
      <c r="J122" s="139"/>
      <c r="K122" s="140"/>
      <c r="L122" s="139"/>
    </row>
    <row r="123" spans="1:12" s="79" customFormat="1" ht="11.25">
      <c r="A123" s="143" t="s">
        <v>270</v>
      </c>
      <c r="B123" s="48">
        <f>SUM(B121)</f>
        <v>0</v>
      </c>
      <c r="C123" s="48">
        <f aca="true" t="shared" si="4" ref="C123:L123">SUM(C121)</f>
        <v>171393.95</v>
      </c>
      <c r="D123" s="48">
        <f t="shared" si="4"/>
        <v>47856.8</v>
      </c>
      <c r="E123" s="48">
        <f t="shared" si="4"/>
        <v>0</v>
      </c>
      <c r="F123" s="48">
        <f t="shared" si="4"/>
        <v>47856.8</v>
      </c>
      <c r="G123" s="48">
        <f t="shared" si="4"/>
        <v>0</v>
      </c>
      <c r="H123" s="48">
        <f t="shared" si="4"/>
        <v>104006.01</v>
      </c>
      <c r="I123" s="48">
        <f t="shared" si="4"/>
        <v>0</v>
      </c>
      <c r="J123" s="48">
        <f t="shared" si="4"/>
        <v>0</v>
      </c>
      <c r="K123" s="48">
        <f t="shared" si="4"/>
        <v>0</v>
      </c>
      <c r="L123" s="48">
        <f t="shared" si="4"/>
        <v>19531.14</v>
      </c>
    </row>
    <row r="124" spans="2:12" s="79" customFormat="1" ht="11.2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</row>
    <row r="125" spans="2:12" s="79" customFormat="1" ht="11.2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1:13" ht="24.75" customHeight="1">
      <c r="A126" s="145" t="s">
        <v>556</v>
      </c>
      <c r="B126" s="214" t="s">
        <v>557</v>
      </c>
      <c r="C126" s="214"/>
      <c r="D126" s="214" t="s">
        <v>558</v>
      </c>
      <c r="E126" s="214" t="s">
        <v>559</v>
      </c>
      <c r="F126" s="214"/>
      <c r="G126" s="214"/>
      <c r="H126" s="214"/>
      <c r="I126" s="215" t="s">
        <v>560</v>
      </c>
      <c r="J126" s="216"/>
      <c r="K126" s="214" t="s">
        <v>561</v>
      </c>
      <c r="L126" s="214"/>
      <c r="M126" s="147"/>
    </row>
    <row r="127" spans="1:13" ht="12.75">
      <c r="A127" s="148" t="s">
        <v>562</v>
      </c>
      <c r="B127" s="214" t="s">
        <v>563</v>
      </c>
      <c r="C127" s="205" t="s">
        <v>564</v>
      </c>
      <c r="D127" s="214"/>
      <c r="E127" s="214" t="s">
        <v>565</v>
      </c>
      <c r="F127" s="214"/>
      <c r="G127" s="214" t="s">
        <v>566</v>
      </c>
      <c r="H127" s="214"/>
      <c r="I127" s="214" t="s">
        <v>567</v>
      </c>
      <c r="J127" s="211" t="s">
        <v>564</v>
      </c>
      <c r="K127" s="214" t="s">
        <v>563</v>
      </c>
      <c r="L127" s="211" t="s">
        <v>564</v>
      </c>
      <c r="M127" s="147"/>
    </row>
    <row r="128" spans="1:13" ht="21">
      <c r="A128" s="150" t="s">
        <v>568</v>
      </c>
      <c r="B128" s="214"/>
      <c r="C128" s="205"/>
      <c r="D128" s="214"/>
      <c r="E128" s="146" t="s">
        <v>563</v>
      </c>
      <c r="F128" s="149" t="s">
        <v>564</v>
      </c>
      <c r="G128" s="146" t="s">
        <v>563</v>
      </c>
      <c r="H128" s="149" t="s">
        <v>564</v>
      </c>
      <c r="I128" s="214"/>
      <c r="J128" s="211"/>
      <c r="K128" s="214"/>
      <c r="L128" s="211"/>
      <c r="M128" s="147"/>
    </row>
    <row r="129" spans="1:12" s="79" customFormat="1" ht="11.25">
      <c r="A129" s="116" t="s">
        <v>653</v>
      </c>
      <c r="B129" s="154"/>
      <c r="C129" s="155"/>
      <c r="D129" s="154"/>
      <c r="E129" s="155"/>
      <c r="F129" s="154"/>
      <c r="G129" s="155"/>
      <c r="H129" s="154"/>
      <c r="I129" s="155"/>
      <c r="J129" s="154"/>
      <c r="K129" s="155"/>
      <c r="L129" s="154"/>
    </row>
    <row r="130" spans="1:12" s="79" customFormat="1" ht="11.25">
      <c r="A130" s="110" t="s">
        <v>572</v>
      </c>
      <c r="B130" s="111">
        <v>43715.41</v>
      </c>
      <c r="C130" s="137">
        <v>2812.81</v>
      </c>
      <c r="D130" s="111">
        <v>2050.56</v>
      </c>
      <c r="E130" s="137">
        <v>43715.41</v>
      </c>
      <c r="F130" s="111">
        <v>2050.56</v>
      </c>
      <c r="G130" s="137">
        <v>0</v>
      </c>
      <c r="H130" s="111">
        <v>762.25</v>
      </c>
      <c r="I130" s="137">
        <v>0</v>
      </c>
      <c r="J130" s="111">
        <v>0</v>
      </c>
      <c r="K130" s="137">
        <v>0</v>
      </c>
      <c r="L130" s="111">
        <v>0</v>
      </c>
    </row>
    <row r="131" spans="1:12" s="79" customFormat="1" ht="11.25">
      <c r="A131" s="110" t="s">
        <v>647</v>
      </c>
      <c r="B131" s="111">
        <v>0</v>
      </c>
      <c r="C131" s="137">
        <v>5465.32</v>
      </c>
      <c r="D131" s="111">
        <v>4327.36</v>
      </c>
      <c r="E131" s="137">
        <v>0</v>
      </c>
      <c r="F131" s="111">
        <v>4327.36</v>
      </c>
      <c r="G131" s="137">
        <v>0</v>
      </c>
      <c r="H131" s="111">
        <v>0</v>
      </c>
      <c r="I131" s="137">
        <v>0</v>
      </c>
      <c r="J131" s="111">
        <v>0</v>
      </c>
      <c r="K131" s="137">
        <v>0</v>
      </c>
      <c r="L131" s="111">
        <v>1137.96</v>
      </c>
    </row>
    <row r="132" spans="1:12" s="79" customFormat="1" ht="11.25">
      <c r="A132" s="157"/>
      <c r="B132" s="139"/>
      <c r="C132" s="140"/>
      <c r="D132" s="139"/>
      <c r="E132" s="140"/>
      <c r="F132" s="139"/>
      <c r="G132" s="140"/>
      <c r="H132" s="139"/>
      <c r="I132" s="140"/>
      <c r="J132" s="139"/>
      <c r="K132" s="140"/>
      <c r="L132" s="139"/>
    </row>
    <row r="133" spans="1:12" s="79" customFormat="1" ht="11.25">
      <c r="A133" s="143" t="s">
        <v>270</v>
      </c>
      <c r="B133" s="48">
        <f>SUM(B130:B131)</f>
        <v>43715.41</v>
      </c>
      <c r="C133" s="48">
        <f aca="true" t="shared" si="5" ref="C133:L133">SUM(C130:C131)</f>
        <v>8278.13</v>
      </c>
      <c r="D133" s="48">
        <f t="shared" si="5"/>
        <v>6377.92</v>
      </c>
      <c r="E133" s="48">
        <f t="shared" si="5"/>
        <v>43715.41</v>
      </c>
      <c r="F133" s="48">
        <f t="shared" si="5"/>
        <v>6377.92</v>
      </c>
      <c r="G133" s="48">
        <f t="shared" si="5"/>
        <v>0</v>
      </c>
      <c r="H133" s="48">
        <f t="shared" si="5"/>
        <v>762.25</v>
      </c>
      <c r="I133" s="48">
        <f t="shared" si="5"/>
        <v>0</v>
      </c>
      <c r="J133" s="48">
        <f t="shared" si="5"/>
        <v>0</v>
      </c>
      <c r="K133" s="48">
        <f t="shared" si="5"/>
        <v>0</v>
      </c>
      <c r="L133" s="48">
        <f t="shared" si="5"/>
        <v>1137.96</v>
      </c>
    </row>
    <row r="134" spans="2:12" s="79" customFormat="1" ht="11.2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</row>
    <row r="135" spans="2:12" s="79" customFormat="1" ht="11.2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</row>
    <row r="136" spans="1:12" s="79" customFormat="1" ht="11.25">
      <c r="A136" s="159" t="s">
        <v>654</v>
      </c>
      <c r="B136" s="48">
        <f>SUM(B87,B95,B105,B115,B123,B133)</f>
        <v>11230881.900000002</v>
      </c>
      <c r="C136" s="48">
        <f aca="true" t="shared" si="6" ref="C136:L136">SUM(C87,C95,C105,C115,C123,C133)</f>
        <v>62493924.1</v>
      </c>
      <c r="D136" s="48">
        <f t="shared" si="6"/>
        <v>41153570.13999999</v>
      </c>
      <c r="E136" s="48">
        <f t="shared" si="6"/>
        <v>11221400.219999999</v>
      </c>
      <c r="F136" s="48">
        <f t="shared" si="6"/>
        <v>38851033.129999995</v>
      </c>
      <c r="G136" s="48">
        <f t="shared" si="6"/>
        <v>2500</v>
      </c>
      <c r="H136" s="48">
        <f t="shared" si="6"/>
        <v>3532081.5199999996</v>
      </c>
      <c r="I136" s="48">
        <f t="shared" si="6"/>
        <v>0</v>
      </c>
      <c r="J136" s="48">
        <f t="shared" si="6"/>
        <v>0</v>
      </c>
      <c r="K136" s="48">
        <f t="shared" si="6"/>
        <v>6981.68</v>
      </c>
      <c r="L136" s="48">
        <f t="shared" si="6"/>
        <v>20110809.450000003</v>
      </c>
    </row>
    <row r="137" s="79" customFormat="1" ht="11.25"/>
    <row r="138" s="79" customFormat="1" ht="11.25"/>
    <row r="139" spans="2:11" s="79" customFormat="1" ht="11.25">
      <c r="B139" s="127"/>
      <c r="C139" s="127"/>
      <c r="D139" s="127"/>
      <c r="H139" s="127"/>
      <c r="I139" s="127"/>
      <c r="J139" s="127"/>
      <c r="K139" s="124"/>
    </row>
    <row r="140" spans="2:10" s="79" customFormat="1" ht="11.25">
      <c r="B140" s="212" t="s">
        <v>41</v>
      </c>
      <c r="C140" s="212"/>
      <c r="D140" s="212"/>
      <c r="H140" s="212" t="s">
        <v>42</v>
      </c>
      <c r="I140" s="212"/>
      <c r="J140" s="212"/>
    </row>
    <row r="141" spans="2:10" s="79" customFormat="1" ht="11.25">
      <c r="B141" s="213" t="s">
        <v>45</v>
      </c>
      <c r="C141" s="213"/>
      <c r="D141" s="213"/>
      <c r="H141" s="213" t="s">
        <v>43</v>
      </c>
      <c r="I141" s="213"/>
      <c r="J141" s="213"/>
    </row>
  </sheetData>
  <sheetProtection/>
  <mergeCells count="83">
    <mergeCell ref="K7:L7"/>
    <mergeCell ref="B8:B9"/>
    <mergeCell ref="C8:C9"/>
    <mergeCell ref="E8:F8"/>
    <mergeCell ref="G8:H8"/>
    <mergeCell ref="B90:B91"/>
    <mergeCell ref="A1:F3"/>
    <mergeCell ref="B7:C7"/>
    <mergeCell ref="D7:D9"/>
    <mergeCell ref="E7:H7"/>
    <mergeCell ref="I7:J7"/>
    <mergeCell ref="K90:K91"/>
    <mergeCell ref="I8:I9"/>
    <mergeCell ref="J8:J9"/>
    <mergeCell ref="K8:K9"/>
    <mergeCell ref="L8:L9"/>
    <mergeCell ref="B89:C89"/>
    <mergeCell ref="D89:D91"/>
    <mergeCell ref="E89:H89"/>
    <mergeCell ref="I89:J89"/>
    <mergeCell ref="K89:L89"/>
    <mergeCell ref="G98:H98"/>
    <mergeCell ref="C90:C91"/>
    <mergeCell ref="E90:F90"/>
    <mergeCell ref="G90:H90"/>
    <mergeCell ref="I90:I91"/>
    <mergeCell ref="J90:J91"/>
    <mergeCell ref="B108:B109"/>
    <mergeCell ref="L90:L91"/>
    <mergeCell ref="B97:C97"/>
    <mergeCell ref="D97:D99"/>
    <mergeCell ref="E97:H97"/>
    <mergeCell ref="I97:J97"/>
    <mergeCell ref="K97:L97"/>
    <mergeCell ref="B98:B99"/>
    <mergeCell ref="C98:C99"/>
    <mergeCell ref="E98:F98"/>
    <mergeCell ref="K108:K109"/>
    <mergeCell ref="I98:I99"/>
    <mergeCell ref="J98:J99"/>
    <mergeCell ref="K98:K99"/>
    <mergeCell ref="L98:L99"/>
    <mergeCell ref="B107:C107"/>
    <mergeCell ref="D107:D109"/>
    <mergeCell ref="E107:H107"/>
    <mergeCell ref="I107:J107"/>
    <mergeCell ref="K107:L107"/>
    <mergeCell ref="G118:H118"/>
    <mergeCell ref="C108:C109"/>
    <mergeCell ref="E108:F108"/>
    <mergeCell ref="G108:H108"/>
    <mergeCell ref="I108:I109"/>
    <mergeCell ref="J108:J109"/>
    <mergeCell ref="B127:B128"/>
    <mergeCell ref="L108:L109"/>
    <mergeCell ref="B117:C117"/>
    <mergeCell ref="D117:D119"/>
    <mergeCell ref="E117:H117"/>
    <mergeCell ref="I117:J117"/>
    <mergeCell ref="K117:L117"/>
    <mergeCell ref="B118:B119"/>
    <mergeCell ref="C118:C119"/>
    <mergeCell ref="E118:F118"/>
    <mergeCell ref="K127:K128"/>
    <mergeCell ref="I118:I119"/>
    <mergeCell ref="J118:J119"/>
    <mergeCell ref="K118:K119"/>
    <mergeCell ref="L118:L119"/>
    <mergeCell ref="B126:C126"/>
    <mergeCell ref="D126:D128"/>
    <mergeCell ref="E126:H126"/>
    <mergeCell ref="I126:J126"/>
    <mergeCell ref="K126:L126"/>
    <mergeCell ref="L127:L128"/>
    <mergeCell ref="B140:D140"/>
    <mergeCell ref="H140:J140"/>
    <mergeCell ref="B141:D141"/>
    <mergeCell ref="H141:J141"/>
    <mergeCell ref="C127:C128"/>
    <mergeCell ref="E127:F127"/>
    <mergeCell ref="G127:H127"/>
    <mergeCell ref="I127:I128"/>
    <mergeCell ref="J127:J128"/>
  </mergeCells>
  <printOptions horizontalCentered="1"/>
  <pageMargins left="0.1968503937007874" right="0.1968503937007874" top="0.3937007874015748" bottom="0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32.140625" style="1" customWidth="1"/>
    <col min="4" max="4" width="14.00390625" style="1" bestFit="1" customWidth="1"/>
    <col min="5" max="5" width="17.00390625" style="1" customWidth="1"/>
    <col min="6" max="9" width="14.00390625" style="1" bestFit="1" customWidth="1"/>
    <col min="10" max="10" width="12.8515625" style="1" bestFit="1" customWidth="1"/>
    <col min="11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62"/>
      <c r="F1" s="162"/>
    </row>
    <row r="2" spans="1:6" ht="12.75" customHeight="1">
      <c r="A2" s="162"/>
      <c r="B2" s="162"/>
      <c r="C2" s="162"/>
      <c r="D2" s="162"/>
      <c r="E2" s="162"/>
      <c r="F2" s="162"/>
    </row>
    <row r="3" spans="1:6" ht="12.75">
      <c r="A3" s="162"/>
      <c r="B3" s="162"/>
      <c r="C3" s="162"/>
      <c r="D3" s="162"/>
      <c r="E3" s="162"/>
      <c r="F3" s="162"/>
    </row>
    <row r="4" ht="12.75"/>
    <row r="5" spans="1:10" ht="12.75">
      <c r="A5" s="160" t="s">
        <v>63</v>
      </c>
      <c r="B5" s="161"/>
      <c r="C5" s="161"/>
      <c r="D5" s="161"/>
      <c r="E5" s="161"/>
      <c r="F5" s="161"/>
      <c r="G5" s="161"/>
      <c r="H5" s="161"/>
      <c r="I5" s="161"/>
      <c r="J5" s="161"/>
    </row>
    <row r="7" spans="1:10" ht="21">
      <c r="A7" s="5" t="s">
        <v>64</v>
      </c>
      <c r="B7" s="5" t="s">
        <v>65</v>
      </c>
      <c r="C7" s="5" t="s">
        <v>66</v>
      </c>
      <c r="D7" s="5" t="s">
        <v>67</v>
      </c>
      <c r="E7" s="6" t="s">
        <v>68</v>
      </c>
      <c r="F7" s="6" t="s">
        <v>52</v>
      </c>
      <c r="G7" s="6" t="s">
        <v>69</v>
      </c>
      <c r="H7" s="6" t="s">
        <v>70</v>
      </c>
      <c r="I7" s="6" t="s">
        <v>71</v>
      </c>
      <c r="J7" s="6" t="s">
        <v>72</v>
      </c>
    </row>
    <row r="8" spans="1:10" ht="12.75">
      <c r="A8" s="45" t="s">
        <v>73</v>
      </c>
      <c r="B8" s="46"/>
      <c r="C8" s="47" t="s">
        <v>74</v>
      </c>
      <c r="D8" s="48">
        <v>10073000</v>
      </c>
      <c r="E8" s="48">
        <v>0</v>
      </c>
      <c r="F8" s="48">
        <v>10073000</v>
      </c>
      <c r="G8" s="48">
        <v>5151915.88</v>
      </c>
      <c r="H8" s="48">
        <v>4921084.12</v>
      </c>
      <c r="I8" s="48">
        <v>4489920.81</v>
      </c>
      <c r="J8" s="48">
        <v>661995.07</v>
      </c>
    </row>
    <row r="9" spans="1:10" ht="12.75">
      <c r="A9" s="49" t="s">
        <v>73</v>
      </c>
      <c r="B9" s="49" t="s">
        <v>75</v>
      </c>
      <c r="C9" s="50" t="s">
        <v>76</v>
      </c>
      <c r="D9" s="51">
        <v>10073000</v>
      </c>
      <c r="E9" s="51">
        <v>0</v>
      </c>
      <c r="F9" s="51">
        <v>10073000</v>
      </c>
      <c r="G9" s="51">
        <v>5151915.88</v>
      </c>
      <c r="H9" s="51">
        <v>4921084.12</v>
      </c>
      <c r="I9" s="51">
        <v>4489920.81</v>
      </c>
      <c r="J9" s="51">
        <v>661995.07</v>
      </c>
    </row>
    <row r="10" spans="1:10" ht="12.75">
      <c r="A10" s="45" t="s">
        <v>77</v>
      </c>
      <c r="B10" s="46"/>
      <c r="C10" s="47" t="s">
        <v>78</v>
      </c>
      <c r="D10" s="48">
        <v>91716000</v>
      </c>
      <c r="E10" s="48">
        <v>2505505.66</v>
      </c>
      <c r="F10" s="48">
        <v>94221505.66</v>
      </c>
      <c r="G10" s="48">
        <v>65426134.61</v>
      </c>
      <c r="H10" s="48">
        <v>28795371.05</v>
      </c>
      <c r="I10" s="48">
        <v>41217629.64</v>
      </c>
      <c r="J10" s="48">
        <v>24208504.97</v>
      </c>
    </row>
    <row r="11" spans="1:10" ht="12.75">
      <c r="A11" s="49" t="s">
        <v>77</v>
      </c>
      <c r="B11" s="49" t="s">
        <v>79</v>
      </c>
      <c r="C11" s="50" t="s">
        <v>80</v>
      </c>
      <c r="D11" s="51">
        <v>66945000</v>
      </c>
      <c r="E11" s="51">
        <v>455000</v>
      </c>
      <c r="F11" s="51">
        <v>67400000</v>
      </c>
      <c r="G11" s="51">
        <v>50795044.45</v>
      </c>
      <c r="H11" s="51">
        <v>16604955.55</v>
      </c>
      <c r="I11" s="51">
        <v>29205678.87</v>
      </c>
      <c r="J11" s="51">
        <v>21589365.58</v>
      </c>
    </row>
    <row r="12" spans="1:10" ht="12.75">
      <c r="A12" s="49" t="s">
        <v>77</v>
      </c>
      <c r="B12" s="49" t="s">
        <v>81</v>
      </c>
      <c r="C12" s="50" t="s">
        <v>82</v>
      </c>
      <c r="D12" s="51">
        <v>9655000</v>
      </c>
      <c r="E12" s="51">
        <v>691105.66</v>
      </c>
      <c r="F12" s="51">
        <v>10346105.66</v>
      </c>
      <c r="G12" s="51">
        <v>5152811.82</v>
      </c>
      <c r="H12" s="51">
        <v>5193293.84</v>
      </c>
      <c r="I12" s="51">
        <v>4352615.17</v>
      </c>
      <c r="J12" s="51">
        <v>800196.65</v>
      </c>
    </row>
    <row r="13" spans="1:10" ht="12.75">
      <c r="A13" s="49" t="s">
        <v>77</v>
      </c>
      <c r="B13" s="49" t="s">
        <v>83</v>
      </c>
      <c r="C13" s="50" t="s">
        <v>84</v>
      </c>
      <c r="D13" s="51">
        <v>426000</v>
      </c>
      <c r="E13" s="51">
        <v>0</v>
      </c>
      <c r="F13" s="51">
        <v>426000</v>
      </c>
      <c r="G13" s="51">
        <v>155029.87</v>
      </c>
      <c r="H13" s="51">
        <v>270970.13</v>
      </c>
      <c r="I13" s="51">
        <v>155029.87</v>
      </c>
      <c r="J13" s="51">
        <v>0</v>
      </c>
    </row>
    <row r="14" spans="1:10" ht="12.75">
      <c r="A14" s="49" t="s">
        <v>77</v>
      </c>
      <c r="B14" s="49" t="s">
        <v>85</v>
      </c>
      <c r="C14" s="50" t="s">
        <v>86</v>
      </c>
      <c r="D14" s="51">
        <v>5687000</v>
      </c>
      <c r="E14" s="51">
        <v>906200</v>
      </c>
      <c r="F14" s="51">
        <v>6593200</v>
      </c>
      <c r="G14" s="51">
        <v>3783698.73</v>
      </c>
      <c r="H14" s="51">
        <v>2809501.27</v>
      </c>
      <c r="I14" s="51">
        <v>2812737.4</v>
      </c>
      <c r="J14" s="51">
        <v>970961.33</v>
      </c>
    </row>
    <row r="15" spans="1:10" ht="12.75">
      <c r="A15" s="49" t="s">
        <v>77</v>
      </c>
      <c r="B15" s="49" t="s">
        <v>87</v>
      </c>
      <c r="C15" s="50" t="s">
        <v>88</v>
      </c>
      <c r="D15" s="51">
        <v>9003000</v>
      </c>
      <c r="E15" s="51">
        <v>453200</v>
      </c>
      <c r="F15" s="51">
        <v>9456200</v>
      </c>
      <c r="G15" s="51">
        <v>5539549.74</v>
      </c>
      <c r="H15" s="51">
        <v>3916650.26</v>
      </c>
      <c r="I15" s="51">
        <v>4691568.33</v>
      </c>
      <c r="J15" s="51">
        <v>847981.41</v>
      </c>
    </row>
    <row r="16" spans="1:10" ht="12.75">
      <c r="A16" s="45" t="s">
        <v>89</v>
      </c>
      <c r="B16" s="46"/>
      <c r="C16" s="47" t="s">
        <v>90</v>
      </c>
      <c r="D16" s="48">
        <v>26718000</v>
      </c>
      <c r="E16" s="48">
        <v>200449.3</v>
      </c>
      <c r="F16" s="48">
        <v>26918449.3</v>
      </c>
      <c r="G16" s="48">
        <v>13041404.94</v>
      </c>
      <c r="H16" s="48">
        <v>13877044.36</v>
      </c>
      <c r="I16" s="48">
        <v>12102852.49</v>
      </c>
      <c r="J16" s="48">
        <v>938552.45</v>
      </c>
    </row>
    <row r="17" spans="1:10" ht="12.75">
      <c r="A17" s="49" t="s">
        <v>89</v>
      </c>
      <c r="B17" s="49" t="s">
        <v>91</v>
      </c>
      <c r="C17" s="50" t="s">
        <v>92</v>
      </c>
      <c r="D17" s="51">
        <v>26718000</v>
      </c>
      <c r="E17" s="51">
        <v>200449.3</v>
      </c>
      <c r="F17" s="51">
        <v>26918449.3</v>
      </c>
      <c r="G17" s="51">
        <v>13041404.94</v>
      </c>
      <c r="H17" s="51">
        <v>13877044.36</v>
      </c>
      <c r="I17" s="51">
        <v>12102852.49</v>
      </c>
      <c r="J17" s="51">
        <v>938552.45</v>
      </c>
    </row>
    <row r="18" spans="1:10" ht="12.75">
      <c r="A18" s="45" t="s">
        <v>93</v>
      </c>
      <c r="B18" s="45"/>
      <c r="C18" s="47" t="s">
        <v>94</v>
      </c>
      <c r="D18" s="48">
        <v>19612000</v>
      </c>
      <c r="E18" s="48">
        <v>2233732.08</v>
      </c>
      <c r="F18" s="48">
        <v>21845732.08</v>
      </c>
      <c r="G18" s="48">
        <v>8490763.27</v>
      </c>
      <c r="H18" s="48">
        <v>13354968.81</v>
      </c>
      <c r="I18" s="48">
        <v>6511861.84</v>
      </c>
      <c r="J18" s="48">
        <v>1978901.43</v>
      </c>
    </row>
    <row r="19" spans="1:10" ht="12.75">
      <c r="A19" s="49" t="s">
        <v>93</v>
      </c>
      <c r="B19" s="52" t="s">
        <v>95</v>
      </c>
      <c r="C19" s="50" t="s">
        <v>96</v>
      </c>
      <c r="D19" s="51">
        <v>2826000</v>
      </c>
      <c r="E19" s="51">
        <v>0</v>
      </c>
      <c r="F19" s="51">
        <v>2826000</v>
      </c>
      <c r="G19" s="51">
        <v>1294.3</v>
      </c>
      <c r="H19" s="51">
        <v>2824705.7</v>
      </c>
      <c r="I19" s="51">
        <v>0</v>
      </c>
      <c r="J19" s="51">
        <v>1294.3</v>
      </c>
    </row>
    <row r="20" spans="1:10" ht="12.75">
      <c r="A20" s="49" t="s">
        <v>93</v>
      </c>
      <c r="B20" s="49" t="s">
        <v>97</v>
      </c>
      <c r="C20" s="50" t="s">
        <v>98</v>
      </c>
      <c r="D20" s="51">
        <v>1354000</v>
      </c>
      <c r="E20" s="51">
        <v>21650</v>
      </c>
      <c r="F20" s="51">
        <v>1375650</v>
      </c>
      <c r="G20" s="51">
        <v>622057.51</v>
      </c>
      <c r="H20" s="51">
        <v>753592.49</v>
      </c>
      <c r="I20" s="51">
        <v>586204.71</v>
      </c>
      <c r="J20" s="51">
        <v>35852.8</v>
      </c>
    </row>
    <row r="21" spans="1:10" ht="12.75">
      <c r="A21" s="49" t="s">
        <v>93</v>
      </c>
      <c r="B21" s="49" t="s">
        <v>99</v>
      </c>
      <c r="C21" s="50" t="s">
        <v>100</v>
      </c>
      <c r="D21" s="51">
        <v>15432000</v>
      </c>
      <c r="E21" s="51">
        <v>2212082.08</v>
      </c>
      <c r="F21" s="51">
        <v>17644082.08</v>
      </c>
      <c r="G21" s="51">
        <v>7867411.46</v>
      </c>
      <c r="H21" s="51">
        <v>9776670.62</v>
      </c>
      <c r="I21" s="51">
        <v>5925657.13</v>
      </c>
      <c r="J21" s="51">
        <v>1941754.33</v>
      </c>
    </row>
    <row r="22" spans="1:10" ht="12.75">
      <c r="A22" s="45" t="s">
        <v>101</v>
      </c>
      <c r="B22" s="45"/>
      <c r="C22" s="47" t="s">
        <v>102</v>
      </c>
      <c r="D22" s="48">
        <v>31284000</v>
      </c>
      <c r="E22" s="48">
        <v>500000</v>
      </c>
      <c r="F22" s="48">
        <v>31784000</v>
      </c>
      <c r="G22" s="48">
        <v>14619619.18</v>
      </c>
      <c r="H22" s="48">
        <v>17164380.82</v>
      </c>
      <c r="I22" s="48">
        <v>14486647.36</v>
      </c>
      <c r="J22" s="48">
        <v>132971.82</v>
      </c>
    </row>
    <row r="23" spans="1:10" ht="12.75">
      <c r="A23" s="49" t="s">
        <v>101</v>
      </c>
      <c r="B23" s="52" t="s">
        <v>103</v>
      </c>
      <c r="C23" s="50" t="s">
        <v>104</v>
      </c>
      <c r="D23" s="51">
        <v>31284000</v>
      </c>
      <c r="E23" s="51">
        <v>500000</v>
      </c>
      <c r="F23" s="51">
        <v>31784000</v>
      </c>
      <c r="G23" s="51">
        <v>14619619.18</v>
      </c>
      <c r="H23" s="51">
        <v>17164380.82</v>
      </c>
      <c r="I23" s="51">
        <v>14486647.36</v>
      </c>
      <c r="J23" s="51">
        <v>132971.82</v>
      </c>
    </row>
    <row r="24" spans="1:10" ht="12.75">
      <c r="A24" s="45" t="s">
        <v>105</v>
      </c>
      <c r="B24" s="45"/>
      <c r="C24" s="47" t="s">
        <v>106</v>
      </c>
      <c r="D24" s="48">
        <v>178665000</v>
      </c>
      <c r="E24" s="48">
        <v>16723995.77</v>
      </c>
      <c r="F24" s="48">
        <v>195388995.77</v>
      </c>
      <c r="G24" s="48">
        <v>121059397.83</v>
      </c>
      <c r="H24" s="48">
        <v>74329597.94</v>
      </c>
      <c r="I24" s="48">
        <v>85052165.71</v>
      </c>
      <c r="J24" s="48">
        <v>36007232.12</v>
      </c>
    </row>
    <row r="25" spans="1:10" ht="12.75">
      <c r="A25" s="49" t="s">
        <v>105</v>
      </c>
      <c r="B25" s="49" t="s">
        <v>79</v>
      </c>
      <c r="C25" s="50" t="s">
        <v>80</v>
      </c>
      <c r="D25" s="51">
        <v>14353000</v>
      </c>
      <c r="E25" s="51">
        <v>2735000</v>
      </c>
      <c r="F25" s="51">
        <v>17088000</v>
      </c>
      <c r="G25" s="51">
        <v>8855974.92</v>
      </c>
      <c r="H25" s="51">
        <v>8232025.08</v>
      </c>
      <c r="I25" s="51">
        <v>6756903.85</v>
      </c>
      <c r="J25" s="51">
        <v>2099071.07</v>
      </c>
    </row>
    <row r="26" spans="1:10" ht="12.75">
      <c r="A26" s="49" t="s">
        <v>105</v>
      </c>
      <c r="B26" s="52" t="s">
        <v>107</v>
      </c>
      <c r="C26" s="50" t="s">
        <v>108</v>
      </c>
      <c r="D26" s="51">
        <v>34682000</v>
      </c>
      <c r="E26" s="51">
        <v>3845477.24</v>
      </c>
      <c r="F26" s="51">
        <v>38527477.24</v>
      </c>
      <c r="G26" s="51">
        <v>17444278.36</v>
      </c>
      <c r="H26" s="51">
        <v>21083198.88</v>
      </c>
      <c r="I26" s="51">
        <v>16998872.13</v>
      </c>
      <c r="J26" s="51">
        <v>445406.23</v>
      </c>
    </row>
    <row r="27" spans="1:10" ht="12.75">
      <c r="A27" s="49" t="s">
        <v>105</v>
      </c>
      <c r="B27" s="49" t="s">
        <v>109</v>
      </c>
      <c r="C27" s="50" t="s">
        <v>110</v>
      </c>
      <c r="D27" s="51">
        <v>116264000</v>
      </c>
      <c r="E27" s="51">
        <v>9099239.04</v>
      </c>
      <c r="F27" s="51">
        <v>125363239.04</v>
      </c>
      <c r="G27" s="51">
        <v>88454478.35</v>
      </c>
      <c r="H27" s="51">
        <v>36908760.69</v>
      </c>
      <c r="I27" s="51">
        <v>56171576.38</v>
      </c>
      <c r="J27" s="51">
        <v>32282901.97</v>
      </c>
    </row>
    <row r="28" spans="1:10" ht="12.75">
      <c r="A28" s="49" t="s">
        <v>105</v>
      </c>
      <c r="B28" s="49" t="s">
        <v>111</v>
      </c>
      <c r="C28" s="50" t="s">
        <v>112</v>
      </c>
      <c r="D28" s="51">
        <v>9004000</v>
      </c>
      <c r="E28" s="51">
        <v>637679.49</v>
      </c>
      <c r="F28" s="51">
        <v>9641679.49</v>
      </c>
      <c r="G28" s="51">
        <v>4393371.05</v>
      </c>
      <c r="H28" s="51">
        <v>5248308.44</v>
      </c>
      <c r="I28" s="51">
        <v>3266844.39</v>
      </c>
      <c r="J28" s="51">
        <v>1126526.66</v>
      </c>
    </row>
    <row r="29" spans="1:10" ht="12.75">
      <c r="A29" s="49" t="s">
        <v>105</v>
      </c>
      <c r="B29" s="49" t="s">
        <v>113</v>
      </c>
      <c r="C29" s="50" t="s">
        <v>114</v>
      </c>
      <c r="D29" s="51">
        <v>1524000</v>
      </c>
      <c r="E29" s="51">
        <v>60000</v>
      </c>
      <c r="F29" s="51">
        <v>1584000</v>
      </c>
      <c r="G29" s="51">
        <v>723429.27</v>
      </c>
      <c r="H29" s="51">
        <v>860570.73</v>
      </c>
      <c r="I29" s="51">
        <v>720225.29</v>
      </c>
      <c r="J29" s="51">
        <v>3203.98</v>
      </c>
    </row>
    <row r="30" spans="1:10" ht="12.75">
      <c r="A30" s="49" t="s">
        <v>105</v>
      </c>
      <c r="B30" s="49" t="s">
        <v>115</v>
      </c>
      <c r="C30" s="50" t="s">
        <v>116</v>
      </c>
      <c r="D30" s="51">
        <v>2838000</v>
      </c>
      <c r="E30" s="51">
        <v>346600</v>
      </c>
      <c r="F30" s="51">
        <v>3184600</v>
      </c>
      <c r="G30" s="51">
        <v>1187865.88</v>
      </c>
      <c r="H30" s="51">
        <v>1996734.12</v>
      </c>
      <c r="I30" s="51">
        <v>1137743.67</v>
      </c>
      <c r="J30" s="51">
        <v>50122.21</v>
      </c>
    </row>
    <row r="31" spans="1:10" ht="12.75">
      <c r="A31" s="45" t="s">
        <v>117</v>
      </c>
      <c r="B31" s="45"/>
      <c r="C31" s="47" t="s">
        <v>118</v>
      </c>
      <c r="D31" s="48">
        <v>200878000</v>
      </c>
      <c r="E31" s="48">
        <v>22225697.91</v>
      </c>
      <c r="F31" s="48">
        <v>223103697.91</v>
      </c>
      <c r="G31" s="48">
        <v>138791359.07</v>
      </c>
      <c r="H31" s="48">
        <v>84312338.84</v>
      </c>
      <c r="I31" s="48">
        <v>97061821.31</v>
      </c>
      <c r="J31" s="48">
        <v>41729537.76</v>
      </c>
    </row>
    <row r="32" spans="1:10" ht="12.75">
      <c r="A32" s="49" t="s">
        <v>117</v>
      </c>
      <c r="B32" s="49" t="s">
        <v>119</v>
      </c>
      <c r="C32" s="50" t="s">
        <v>120</v>
      </c>
      <c r="D32" s="51">
        <v>94548000</v>
      </c>
      <c r="E32" s="51">
        <v>10495090.86</v>
      </c>
      <c r="F32" s="51">
        <v>105043090.86</v>
      </c>
      <c r="G32" s="51">
        <v>60364049.19</v>
      </c>
      <c r="H32" s="51">
        <v>44679041.67</v>
      </c>
      <c r="I32" s="51">
        <v>45924714.29</v>
      </c>
      <c r="J32" s="51">
        <v>14439334.9</v>
      </c>
    </row>
    <row r="33" spans="1:10" ht="12.75">
      <c r="A33" s="49" t="s">
        <v>117</v>
      </c>
      <c r="B33" s="52" t="s">
        <v>121</v>
      </c>
      <c r="C33" s="50" t="s">
        <v>122</v>
      </c>
      <c r="D33" s="51">
        <v>5175000</v>
      </c>
      <c r="E33" s="51">
        <v>655593.6</v>
      </c>
      <c r="F33" s="51">
        <v>5830593.6</v>
      </c>
      <c r="G33" s="51">
        <v>4258638.53</v>
      </c>
      <c r="H33" s="51">
        <v>1571955.07</v>
      </c>
      <c r="I33" s="51">
        <v>2806517.64</v>
      </c>
      <c r="J33" s="51">
        <v>1452120.89</v>
      </c>
    </row>
    <row r="34" spans="1:10" ht="12.75">
      <c r="A34" s="49" t="s">
        <v>117</v>
      </c>
      <c r="B34" s="49" t="s">
        <v>123</v>
      </c>
      <c r="C34" s="50" t="s">
        <v>124</v>
      </c>
      <c r="D34" s="51">
        <v>19684000</v>
      </c>
      <c r="E34" s="51">
        <v>185000</v>
      </c>
      <c r="F34" s="51">
        <v>19869000</v>
      </c>
      <c r="G34" s="51">
        <v>15687025.4</v>
      </c>
      <c r="H34" s="51">
        <v>4181974.6</v>
      </c>
      <c r="I34" s="51">
        <v>9111503.04</v>
      </c>
      <c r="J34" s="51">
        <v>6575522.36</v>
      </c>
    </row>
    <row r="35" spans="1:10" ht="12.75">
      <c r="A35" s="49" t="s">
        <v>117</v>
      </c>
      <c r="B35" s="49" t="s">
        <v>125</v>
      </c>
      <c r="C35" s="50" t="s">
        <v>126</v>
      </c>
      <c r="D35" s="51">
        <v>28000</v>
      </c>
      <c r="E35" s="51">
        <v>0</v>
      </c>
      <c r="F35" s="51">
        <v>28000</v>
      </c>
      <c r="G35" s="51">
        <v>0</v>
      </c>
      <c r="H35" s="51">
        <v>28000</v>
      </c>
      <c r="I35" s="51">
        <v>0</v>
      </c>
      <c r="J35" s="51">
        <v>0</v>
      </c>
    </row>
    <row r="36" spans="1:10" ht="12.75">
      <c r="A36" s="49" t="s">
        <v>117</v>
      </c>
      <c r="B36" s="49" t="s">
        <v>127</v>
      </c>
      <c r="C36" s="50" t="s">
        <v>128</v>
      </c>
      <c r="D36" s="51">
        <v>79164000</v>
      </c>
      <c r="E36" s="51">
        <v>10790013.45</v>
      </c>
      <c r="F36" s="51">
        <v>89954013.45</v>
      </c>
      <c r="G36" s="51">
        <v>56763939.12</v>
      </c>
      <c r="H36" s="51">
        <v>33190074.33</v>
      </c>
      <c r="I36" s="51">
        <v>38268103.36</v>
      </c>
      <c r="J36" s="51">
        <v>18495835.76</v>
      </c>
    </row>
    <row r="37" spans="1:10" ht="12.75">
      <c r="A37" s="49" t="s">
        <v>117</v>
      </c>
      <c r="B37" s="49" t="s">
        <v>129</v>
      </c>
      <c r="C37" s="50" t="s">
        <v>130</v>
      </c>
      <c r="D37" s="51">
        <v>283000</v>
      </c>
      <c r="E37" s="51">
        <v>0</v>
      </c>
      <c r="F37" s="51">
        <v>283000</v>
      </c>
      <c r="G37" s="51">
        <v>43220.45</v>
      </c>
      <c r="H37" s="51">
        <v>239779.55</v>
      </c>
      <c r="I37" s="51">
        <v>43220.45</v>
      </c>
      <c r="J37" s="51">
        <v>0</v>
      </c>
    </row>
    <row r="38" spans="1:10" ht="12.75">
      <c r="A38" s="49" t="s">
        <v>117</v>
      </c>
      <c r="B38" s="49" t="s">
        <v>131</v>
      </c>
      <c r="C38" s="50" t="s">
        <v>132</v>
      </c>
      <c r="D38" s="51">
        <v>1996000</v>
      </c>
      <c r="E38" s="51">
        <v>100000</v>
      </c>
      <c r="F38" s="51">
        <v>2096000</v>
      </c>
      <c r="G38" s="51">
        <v>1674486.38</v>
      </c>
      <c r="H38" s="51">
        <v>421513.62</v>
      </c>
      <c r="I38" s="51">
        <v>907762.53</v>
      </c>
      <c r="J38" s="51">
        <v>766723.85</v>
      </c>
    </row>
    <row r="39" spans="1:10" ht="12.75">
      <c r="A39" s="45" t="s">
        <v>133</v>
      </c>
      <c r="B39" s="45"/>
      <c r="C39" s="47" t="s">
        <v>134</v>
      </c>
      <c r="D39" s="48">
        <v>6612000</v>
      </c>
      <c r="E39" s="48">
        <v>7806000</v>
      </c>
      <c r="F39" s="48">
        <v>14418000</v>
      </c>
      <c r="G39" s="48">
        <v>3961156.04</v>
      </c>
      <c r="H39" s="48">
        <v>10456843.96</v>
      </c>
      <c r="I39" s="48">
        <v>2906398.44</v>
      </c>
      <c r="J39" s="48">
        <v>1054757.6</v>
      </c>
    </row>
    <row r="40" spans="1:10" ht="12.75">
      <c r="A40" s="49" t="s">
        <v>133</v>
      </c>
      <c r="B40" s="52" t="s">
        <v>135</v>
      </c>
      <c r="C40" s="50" t="s">
        <v>136</v>
      </c>
      <c r="D40" s="51">
        <v>1802000</v>
      </c>
      <c r="E40" s="51">
        <v>7806000</v>
      </c>
      <c r="F40" s="51">
        <v>9608000</v>
      </c>
      <c r="G40" s="51">
        <v>1595604.61</v>
      </c>
      <c r="H40" s="51">
        <v>8012395.39</v>
      </c>
      <c r="I40" s="51">
        <v>805037.98</v>
      </c>
      <c r="J40" s="51">
        <v>790566.63</v>
      </c>
    </row>
    <row r="41" spans="1:10" ht="12.75">
      <c r="A41" s="49" t="s">
        <v>133</v>
      </c>
      <c r="B41" s="49" t="s">
        <v>137</v>
      </c>
      <c r="C41" s="50" t="s">
        <v>138</v>
      </c>
      <c r="D41" s="51">
        <v>4810000</v>
      </c>
      <c r="E41" s="51">
        <v>0</v>
      </c>
      <c r="F41" s="51">
        <v>4810000</v>
      </c>
      <c r="G41" s="51">
        <v>2365551.43</v>
      </c>
      <c r="H41" s="51">
        <v>2444448.57</v>
      </c>
      <c r="I41" s="51">
        <v>2101360.46</v>
      </c>
      <c r="J41" s="51">
        <v>264190.97</v>
      </c>
    </row>
    <row r="42" spans="1:10" ht="12.75">
      <c r="A42" s="45" t="s">
        <v>139</v>
      </c>
      <c r="B42" s="45"/>
      <c r="C42" s="47" t="s">
        <v>140</v>
      </c>
      <c r="D42" s="48">
        <v>96894000</v>
      </c>
      <c r="E42" s="48">
        <v>6205612.13</v>
      </c>
      <c r="F42" s="48">
        <v>103099612.13</v>
      </c>
      <c r="G42" s="48">
        <v>75668779.13</v>
      </c>
      <c r="H42" s="48">
        <v>27430833</v>
      </c>
      <c r="I42" s="48">
        <v>36100528.43</v>
      </c>
      <c r="J42" s="48">
        <v>39568250.7</v>
      </c>
    </row>
    <row r="43" spans="1:10" ht="12.75">
      <c r="A43" s="49" t="s">
        <v>139</v>
      </c>
      <c r="B43" s="52" t="s">
        <v>141</v>
      </c>
      <c r="C43" s="50" t="s">
        <v>142</v>
      </c>
      <c r="D43" s="51">
        <v>47280000</v>
      </c>
      <c r="E43" s="51">
        <v>4246812.13</v>
      </c>
      <c r="F43" s="51">
        <v>51526812.13</v>
      </c>
      <c r="G43" s="51">
        <v>30644250.45</v>
      </c>
      <c r="H43" s="51">
        <v>20882561.68</v>
      </c>
      <c r="I43" s="51">
        <v>12249628.05</v>
      </c>
      <c r="J43" s="51">
        <v>18394622.4</v>
      </c>
    </row>
    <row r="44" spans="1:10" ht="12.75">
      <c r="A44" s="49" t="s">
        <v>139</v>
      </c>
      <c r="B44" s="49" t="s">
        <v>143</v>
      </c>
      <c r="C44" s="50" t="s">
        <v>144</v>
      </c>
      <c r="D44" s="51">
        <v>49516000</v>
      </c>
      <c r="E44" s="51">
        <v>1958800</v>
      </c>
      <c r="F44" s="51">
        <v>51474800</v>
      </c>
      <c r="G44" s="51">
        <v>45014867.58</v>
      </c>
      <c r="H44" s="51">
        <v>6459932.42</v>
      </c>
      <c r="I44" s="51">
        <v>23841239.28</v>
      </c>
      <c r="J44" s="51">
        <v>21173628.3</v>
      </c>
    </row>
    <row r="45" spans="1:10" ht="12.75">
      <c r="A45" s="49" t="s">
        <v>139</v>
      </c>
      <c r="B45" s="49" t="s">
        <v>145</v>
      </c>
      <c r="C45" s="50" t="s">
        <v>146</v>
      </c>
      <c r="D45" s="51">
        <v>82000</v>
      </c>
      <c r="E45" s="51">
        <v>0</v>
      </c>
      <c r="F45" s="51">
        <v>82000</v>
      </c>
      <c r="G45" s="51">
        <v>9661.1</v>
      </c>
      <c r="H45" s="51">
        <v>72338.9</v>
      </c>
      <c r="I45" s="51">
        <v>9661.1</v>
      </c>
      <c r="J45" s="51">
        <v>0</v>
      </c>
    </row>
    <row r="46" spans="1:10" ht="12.75">
      <c r="A46" s="49" t="s">
        <v>139</v>
      </c>
      <c r="B46" s="49" t="s">
        <v>147</v>
      </c>
      <c r="C46" s="50" t="s">
        <v>148</v>
      </c>
      <c r="D46" s="51">
        <v>16000</v>
      </c>
      <c r="E46" s="51">
        <v>0</v>
      </c>
      <c r="F46" s="51">
        <v>16000</v>
      </c>
      <c r="G46" s="51">
        <v>0</v>
      </c>
      <c r="H46" s="51">
        <v>16000</v>
      </c>
      <c r="I46" s="51">
        <v>0</v>
      </c>
      <c r="J46" s="51">
        <v>0</v>
      </c>
    </row>
    <row r="47" spans="1:10" ht="12.75">
      <c r="A47" s="45" t="s">
        <v>149</v>
      </c>
      <c r="B47" s="46"/>
      <c r="C47" s="47" t="s">
        <v>150</v>
      </c>
      <c r="D47" s="48">
        <v>3493000</v>
      </c>
      <c r="E47" s="48">
        <v>4634720</v>
      </c>
      <c r="F47" s="48">
        <v>8127720</v>
      </c>
      <c r="G47" s="48">
        <v>547480.48</v>
      </c>
      <c r="H47" s="48">
        <v>7580239.52</v>
      </c>
      <c r="I47" s="48">
        <v>513525.25</v>
      </c>
      <c r="J47" s="48">
        <v>33955.23</v>
      </c>
    </row>
    <row r="48" spans="1:10" ht="12.75">
      <c r="A48" s="49" t="s">
        <v>149</v>
      </c>
      <c r="B48" s="49" t="s">
        <v>151</v>
      </c>
      <c r="C48" s="50" t="s">
        <v>152</v>
      </c>
      <c r="D48" s="51">
        <v>3493000</v>
      </c>
      <c r="E48" s="51">
        <v>4634720</v>
      </c>
      <c r="F48" s="51">
        <v>8127720</v>
      </c>
      <c r="G48" s="51">
        <v>547480.48</v>
      </c>
      <c r="H48" s="51">
        <v>7580239.52</v>
      </c>
      <c r="I48" s="51">
        <v>513525.25</v>
      </c>
      <c r="J48" s="51">
        <v>33955.23</v>
      </c>
    </row>
    <row r="49" spans="1:10" ht="12.75">
      <c r="A49" s="45" t="s">
        <v>153</v>
      </c>
      <c r="B49" s="46"/>
      <c r="C49" s="47" t="s">
        <v>154</v>
      </c>
      <c r="D49" s="48">
        <v>89990000</v>
      </c>
      <c r="E49" s="48">
        <v>24714155.33</v>
      </c>
      <c r="F49" s="48">
        <v>114704155.33</v>
      </c>
      <c r="G49" s="48">
        <v>57161224.42</v>
      </c>
      <c r="H49" s="48">
        <v>57542930.91</v>
      </c>
      <c r="I49" s="48">
        <v>21793687.43</v>
      </c>
      <c r="J49" s="48">
        <v>35367536.99</v>
      </c>
    </row>
    <row r="50" spans="1:10" ht="12.75">
      <c r="A50" s="49" t="s">
        <v>153</v>
      </c>
      <c r="B50" s="49" t="s">
        <v>155</v>
      </c>
      <c r="C50" s="50" t="s">
        <v>156</v>
      </c>
      <c r="D50" s="51">
        <v>89990000</v>
      </c>
      <c r="E50" s="51">
        <v>24714155.33</v>
      </c>
      <c r="F50" s="51">
        <v>114704155.33</v>
      </c>
      <c r="G50" s="51">
        <v>57161224.42</v>
      </c>
      <c r="H50" s="51">
        <v>57542930.91</v>
      </c>
      <c r="I50" s="51">
        <v>21793687.43</v>
      </c>
      <c r="J50" s="51">
        <v>35367536.99</v>
      </c>
    </row>
    <row r="51" spans="1:10" ht="12.75">
      <c r="A51" s="45" t="s">
        <v>157</v>
      </c>
      <c r="B51" s="46"/>
      <c r="C51" s="47" t="s">
        <v>158</v>
      </c>
      <c r="D51" s="48">
        <v>2461000</v>
      </c>
      <c r="E51" s="48">
        <v>6045000</v>
      </c>
      <c r="F51" s="48">
        <v>8506000</v>
      </c>
      <c r="G51" s="48">
        <v>5708451.53</v>
      </c>
      <c r="H51" s="48">
        <v>2797548.47</v>
      </c>
      <c r="I51" s="48">
        <v>1506286.33</v>
      </c>
      <c r="J51" s="48">
        <v>4202165.2</v>
      </c>
    </row>
    <row r="52" spans="1:10" ht="12.75">
      <c r="A52" s="49" t="s">
        <v>157</v>
      </c>
      <c r="B52" s="49" t="s">
        <v>159</v>
      </c>
      <c r="C52" s="50" t="s">
        <v>160</v>
      </c>
      <c r="D52" s="51">
        <v>116000</v>
      </c>
      <c r="E52" s="51">
        <v>45000</v>
      </c>
      <c r="F52" s="51">
        <v>161000</v>
      </c>
      <c r="G52" s="51">
        <v>68091.8</v>
      </c>
      <c r="H52" s="51">
        <v>92908.2</v>
      </c>
      <c r="I52" s="51">
        <v>51096.8</v>
      </c>
      <c r="J52" s="51">
        <v>16995</v>
      </c>
    </row>
    <row r="53" spans="1:10" ht="12.75">
      <c r="A53" s="49" t="s">
        <v>157</v>
      </c>
      <c r="B53" s="49" t="s">
        <v>161</v>
      </c>
      <c r="C53" s="50" t="s">
        <v>162</v>
      </c>
      <c r="D53" s="51">
        <v>325000</v>
      </c>
      <c r="E53" s="51">
        <v>0</v>
      </c>
      <c r="F53" s="51">
        <v>325000</v>
      </c>
      <c r="G53" s="51">
        <v>0</v>
      </c>
      <c r="H53" s="51">
        <v>325000</v>
      </c>
      <c r="I53" s="51">
        <v>0</v>
      </c>
      <c r="J53" s="51">
        <v>0</v>
      </c>
    </row>
    <row r="54" spans="1:10" ht="12.75">
      <c r="A54" s="49" t="s">
        <v>157</v>
      </c>
      <c r="B54" s="49" t="s">
        <v>163</v>
      </c>
      <c r="C54" s="50" t="s">
        <v>164</v>
      </c>
      <c r="D54" s="51">
        <v>2020000</v>
      </c>
      <c r="E54" s="51">
        <v>6000000</v>
      </c>
      <c r="F54" s="51">
        <v>8020000</v>
      </c>
      <c r="G54" s="51">
        <v>5640359.73</v>
      </c>
      <c r="H54" s="51">
        <v>2379640.27</v>
      </c>
      <c r="I54" s="51">
        <v>1455189.53</v>
      </c>
      <c r="J54" s="51">
        <v>4185170.2</v>
      </c>
    </row>
    <row r="55" spans="1:10" ht="12.75">
      <c r="A55" s="45" t="s">
        <v>165</v>
      </c>
      <c r="B55" s="46"/>
      <c r="C55" s="47" t="s">
        <v>166</v>
      </c>
      <c r="D55" s="48">
        <v>2448000</v>
      </c>
      <c r="E55" s="48">
        <v>20475</v>
      </c>
      <c r="F55" s="48">
        <v>2468475</v>
      </c>
      <c r="G55" s="48">
        <v>1157422.83</v>
      </c>
      <c r="H55" s="48">
        <v>1311052.17</v>
      </c>
      <c r="I55" s="48">
        <v>888170.33</v>
      </c>
      <c r="J55" s="48">
        <v>269252.5</v>
      </c>
    </row>
    <row r="56" spans="1:10" ht="12.75">
      <c r="A56" s="49" t="s">
        <v>165</v>
      </c>
      <c r="B56" s="49" t="s">
        <v>167</v>
      </c>
      <c r="C56" s="50" t="s">
        <v>168</v>
      </c>
      <c r="D56" s="51">
        <v>2448000</v>
      </c>
      <c r="E56" s="51">
        <v>20475</v>
      </c>
      <c r="F56" s="51">
        <v>2468475</v>
      </c>
      <c r="G56" s="51">
        <v>1157422.83</v>
      </c>
      <c r="H56" s="51">
        <v>1311052.17</v>
      </c>
      <c r="I56" s="51">
        <v>888170.33</v>
      </c>
      <c r="J56" s="51">
        <v>269252.5</v>
      </c>
    </row>
    <row r="57" spans="1:10" ht="12.75">
      <c r="A57" s="45" t="s">
        <v>169</v>
      </c>
      <c r="B57" s="46"/>
      <c r="C57" s="47" t="s">
        <v>170</v>
      </c>
      <c r="D57" s="48">
        <v>368000</v>
      </c>
      <c r="E57" s="48">
        <v>-39000</v>
      </c>
      <c r="F57" s="48">
        <v>329000</v>
      </c>
      <c r="G57" s="48">
        <v>101520.44</v>
      </c>
      <c r="H57" s="48">
        <v>227479.56</v>
      </c>
      <c r="I57" s="48">
        <v>99020.44</v>
      </c>
      <c r="J57" s="48">
        <v>2500</v>
      </c>
    </row>
    <row r="58" spans="1:10" ht="12.75">
      <c r="A58" s="49" t="s">
        <v>169</v>
      </c>
      <c r="B58" s="49" t="s">
        <v>171</v>
      </c>
      <c r="C58" s="50" t="s">
        <v>172</v>
      </c>
      <c r="D58" s="51">
        <v>368000</v>
      </c>
      <c r="E58" s="51">
        <v>-39000</v>
      </c>
      <c r="F58" s="51">
        <v>329000</v>
      </c>
      <c r="G58" s="51">
        <v>101520.44</v>
      </c>
      <c r="H58" s="51">
        <v>227479.56</v>
      </c>
      <c r="I58" s="51">
        <v>99020.44</v>
      </c>
      <c r="J58" s="51">
        <v>2500</v>
      </c>
    </row>
    <row r="59" spans="1:10" ht="12.75">
      <c r="A59" s="45" t="s">
        <v>173</v>
      </c>
      <c r="B59" s="46"/>
      <c r="C59" s="47" t="s">
        <v>174</v>
      </c>
      <c r="D59" s="48">
        <v>12250000</v>
      </c>
      <c r="E59" s="48">
        <v>7444614.03</v>
      </c>
      <c r="F59" s="48">
        <v>19694614.03</v>
      </c>
      <c r="G59" s="48">
        <v>6803623.08</v>
      </c>
      <c r="H59" s="48">
        <v>12890990.95</v>
      </c>
      <c r="I59" s="48">
        <v>4801939.23</v>
      </c>
      <c r="J59" s="48">
        <v>2001683.85</v>
      </c>
    </row>
    <row r="60" spans="1:10" ht="12.75">
      <c r="A60" s="49" t="s">
        <v>173</v>
      </c>
      <c r="B60" s="49" t="s">
        <v>175</v>
      </c>
      <c r="C60" s="50" t="s">
        <v>176</v>
      </c>
      <c r="D60" s="51">
        <v>1454000</v>
      </c>
      <c r="E60" s="51">
        <v>200000</v>
      </c>
      <c r="F60" s="51">
        <v>1654000</v>
      </c>
      <c r="G60" s="51">
        <v>937415.18</v>
      </c>
      <c r="H60" s="51">
        <v>716584.82</v>
      </c>
      <c r="I60" s="51">
        <v>734551.88</v>
      </c>
      <c r="J60" s="51">
        <v>202863.3</v>
      </c>
    </row>
    <row r="61" spans="1:10" ht="12.75">
      <c r="A61" s="49" t="s">
        <v>173</v>
      </c>
      <c r="B61" s="49" t="s">
        <v>177</v>
      </c>
      <c r="C61" s="50" t="s">
        <v>178</v>
      </c>
      <c r="D61" s="51">
        <v>10796000</v>
      </c>
      <c r="E61" s="51">
        <v>7244614.03</v>
      </c>
      <c r="F61" s="51">
        <v>18040614.03</v>
      </c>
      <c r="G61" s="51">
        <v>5866207.9</v>
      </c>
      <c r="H61" s="51">
        <v>12174406.13</v>
      </c>
      <c r="I61" s="51">
        <v>4067387.35</v>
      </c>
      <c r="J61" s="51">
        <v>1798820.55</v>
      </c>
    </row>
    <row r="62" spans="1:10" ht="12.75">
      <c r="A62" s="45" t="s">
        <v>179</v>
      </c>
      <c r="B62" s="46"/>
      <c r="C62" s="47" t="s">
        <v>180</v>
      </c>
      <c r="D62" s="48">
        <v>20517000</v>
      </c>
      <c r="E62" s="48">
        <v>70000</v>
      </c>
      <c r="F62" s="48">
        <v>20587000</v>
      </c>
      <c r="G62" s="48">
        <v>11086529.57</v>
      </c>
      <c r="H62" s="48">
        <v>9500470.43</v>
      </c>
      <c r="I62" s="48">
        <v>8580920.54</v>
      </c>
      <c r="J62" s="48">
        <v>2505609.03</v>
      </c>
    </row>
    <row r="63" spans="1:10" ht="12.75">
      <c r="A63" s="49" t="s">
        <v>179</v>
      </c>
      <c r="B63" s="49" t="s">
        <v>181</v>
      </c>
      <c r="C63" s="50" t="s">
        <v>182</v>
      </c>
      <c r="D63" s="51">
        <v>10548000</v>
      </c>
      <c r="E63" s="51">
        <v>0</v>
      </c>
      <c r="F63" s="51">
        <v>10548000</v>
      </c>
      <c r="G63" s="51">
        <v>3579128.14</v>
      </c>
      <c r="H63" s="51">
        <v>6968871.86</v>
      </c>
      <c r="I63" s="51">
        <v>3579128.14</v>
      </c>
      <c r="J63" s="51">
        <v>0</v>
      </c>
    </row>
    <row r="64" spans="1:10" ht="12.75">
      <c r="A64" s="49" t="s">
        <v>179</v>
      </c>
      <c r="B64" s="49" t="s">
        <v>183</v>
      </c>
      <c r="C64" s="50" t="s">
        <v>184</v>
      </c>
      <c r="D64" s="51">
        <v>9969000</v>
      </c>
      <c r="E64" s="51">
        <v>70000</v>
      </c>
      <c r="F64" s="51">
        <v>10039000</v>
      </c>
      <c r="G64" s="51">
        <v>7507401.43</v>
      </c>
      <c r="H64" s="51">
        <v>2531598.57</v>
      </c>
      <c r="I64" s="51">
        <v>5001792.4</v>
      </c>
      <c r="J64" s="51">
        <v>2505609.03</v>
      </c>
    </row>
    <row r="65" spans="1:10" ht="12.75">
      <c r="A65" s="53"/>
      <c r="B65" s="3"/>
      <c r="C65" s="3"/>
      <c r="D65" s="54"/>
      <c r="E65" s="54"/>
      <c r="F65" s="54"/>
      <c r="G65" s="54"/>
      <c r="H65" s="54"/>
      <c r="I65" s="54"/>
      <c r="J65" s="55"/>
    </row>
    <row r="66" spans="1:10" ht="12.75">
      <c r="A66" s="165" t="s">
        <v>185</v>
      </c>
      <c r="B66" s="166"/>
      <c r="C66" s="166"/>
      <c r="D66" s="56">
        <v>80021000</v>
      </c>
      <c r="E66" s="57" t="s">
        <v>186</v>
      </c>
      <c r="F66" s="57">
        <v>79971000</v>
      </c>
      <c r="G66" s="58"/>
      <c r="H66" s="59">
        <v>79971000</v>
      </c>
      <c r="I66" s="58"/>
      <c r="J66" s="58"/>
    </row>
    <row r="67" spans="1:10" ht="12.75">
      <c r="A67" s="53"/>
      <c r="B67" s="3"/>
      <c r="C67" s="3"/>
      <c r="D67" s="54"/>
      <c r="E67" s="54"/>
      <c r="F67" s="54"/>
      <c r="G67" s="54"/>
      <c r="H67" s="54"/>
      <c r="I67" s="54"/>
      <c r="J67" s="55"/>
    </row>
    <row r="68" spans="1:10" ht="12.75">
      <c r="A68" s="2" t="s">
        <v>187</v>
      </c>
      <c r="B68" s="3"/>
      <c r="C68" s="4"/>
      <c r="D68" s="48">
        <v>874000000</v>
      </c>
      <c r="E68" s="48">
        <v>101240957.21</v>
      </c>
      <c r="F68" s="48">
        <v>975240957.21</v>
      </c>
      <c r="G68" s="48">
        <v>528776782.3</v>
      </c>
      <c r="H68" s="48">
        <v>446464174.91</v>
      </c>
      <c r="I68" s="48">
        <v>338113375.58</v>
      </c>
      <c r="J68" s="48">
        <v>190663406.72</v>
      </c>
    </row>
    <row r="70" spans="1:3" ht="12.75">
      <c r="A70" s="60"/>
      <c r="B70" s="60"/>
      <c r="C70" s="60"/>
    </row>
    <row r="71" spans="1:8" ht="12.75">
      <c r="A71" s="163" t="s">
        <v>41</v>
      </c>
      <c r="B71" s="163"/>
      <c r="C71" s="163"/>
      <c r="G71" s="163" t="s">
        <v>42</v>
      </c>
      <c r="H71" s="163"/>
    </row>
    <row r="72" spans="1:8" ht="12.75">
      <c r="A72" s="164" t="s">
        <v>45</v>
      </c>
      <c r="B72" s="164"/>
      <c r="C72" s="164"/>
      <c r="G72" s="164" t="s">
        <v>43</v>
      </c>
      <c r="H72" s="164"/>
    </row>
  </sheetData>
  <sheetProtection/>
  <mergeCells count="7">
    <mergeCell ref="A1:F3"/>
    <mergeCell ref="A5:J5"/>
    <mergeCell ref="A66:C66"/>
    <mergeCell ref="A71:C71"/>
    <mergeCell ref="G71:H71"/>
    <mergeCell ref="A72:C72"/>
    <mergeCell ref="G72:H7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13" width="12.00390625" style="1" bestFit="1" customWidth="1"/>
    <col min="14" max="14" width="12.8515625" style="1" bestFit="1" customWidth="1"/>
    <col min="15" max="16384" width="9.140625" style="1" customWidth="1"/>
  </cols>
  <sheetData>
    <row r="3" spans="1:6" ht="12.75" customHeight="1">
      <c r="A3" s="162" t="s">
        <v>44</v>
      </c>
      <c r="B3" s="162"/>
      <c r="C3" s="162"/>
      <c r="D3" s="162"/>
      <c r="E3" s="162"/>
      <c r="F3" s="162"/>
    </row>
    <row r="4" spans="1:6" ht="12.75" customHeight="1">
      <c r="A4" s="162"/>
      <c r="B4" s="162"/>
      <c r="C4" s="162"/>
      <c r="D4" s="162"/>
      <c r="E4" s="162"/>
      <c r="F4" s="162"/>
    </row>
    <row r="5" spans="1:6" ht="12.75">
      <c r="A5" s="162"/>
      <c r="B5" s="162"/>
      <c r="C5" s="162"/>
      <c r="D5" s="162"/>
      <c r="E5" s="162"/>
      <c r="F5" s="162"/>
    </row>
    <row r="6" ht="12.75"/>
    <row r="7" spans="1:14" ht="14.25">
      <c r="A7" s="169" t="s">
        <v>188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9" spans="1:14" ht="12.75">
      <c r="A9" s="171" t="s">
        <v>189</v>
      </c>
      <c r="B9" s="171" t="s">
        <v>190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2.75">
      <c r="A10" s="172"/>
      <c r="B10" s="52" t="s">
        <v>191</v>
      </c>
      <c r="C10" s="52" t="s">
        <v>192</v>
      </c>
      <c r="D10" s="52" t="s">
        <v>193</v>
      </c>
      <c r="E10" s="52" t="s">
        <v>194</v>
      </c>
      <c r="F10" s="52" t="s">
        <v>195</v>
      </c>
      <c r="G10" s="52" t="s">
        <v>196</v>
      </c>
      <c r="H10" s="52" t="s">
        <v>197</v>
      </c>
      <c r="I10" s="52" t="s">
        <v>198</v>
      </c>
      <c r="J10" s="52" t="s">
        <v>199</v>
      </c>
      <c r="K10" s="52" t="s">
        <v>200</v>
      </c>
      <c r="L10" s="52" t="s">
        <v>201</v>
      </c>
      <c r="M10" s="52" t="s">
        <v>202</v>
      </c>
      <c r="N10" s="52" t="s">
        <v>203</v>
      </c>
    </row>
    <row r="11" spans="1:14" ht="12.75">
      <c r="A11" s="171" t="s">
        <v>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12.75">
      <c r="A12" s="61" t="s">
        <v>7</v>
      </c>
      <c r="B12" s="62">
        <v>15433469.52</v>
      </c>
      <c r="C12" s="62">
        <v>14034148.12</v>
      </c>
      <c r="D12" s="62">
        <v>14469527.37</v>
      </c>
      <c r="E12" s="62">
        <v>14440116</v>
      </c>
      <c r="F12" s="62">
        <v>15324175.94</v>
      </c>
      <c r="G12" s="62">
        <v>18530431.16</v>
      </c>
      <c r="H12" s="62">
        <v>9280760.91</v>
      </c>
      <c r="I12" s="62">
        <v>33309805.7</v>
      </c>
      <c r="J12" s="62">
        <v>15368723.42</v>
      </c>
      <c r="K12" s="62">
        <v>16811499.84</v>
      </c>
      <c r="L12" s="62">
        <v>15376921.15</v>
      </c>
      <c r="M12" s="62">
        <v>16160886.76</v>
      </c>
      <c r="N12" s="62">
        <f>SUM(B12:M12)</f>
        <v>198540465.89</v>
      </c>
    </row>
    <row r="13" spans="1:14" ht="12.75">
      <c r="A13" s="61" t="s">
        <v>8</v>
      </c>
      <c r="B13" s="62">
        <v>2214197.63</v>
      </c>
      <c r="C13" s="62">
        <v>2256329.26</v>
      </c>
      <c r="D13" s="62">
        <v>2236238.24</v>
      </c>
      <c r="E13" s="62">
        <v>2258672.37</v>
      </c>
      <c r="F13" s="62">
        <v>2249994.51</v>
      </c>
      <c r="G13" s="62">
        <v>5476211.72</v>
      </c>
      <c r="H13" s="62">
        <v>799140.48</v>
      </c>
      <c r="I13" s="62">
        <v>2858383.76</v>
      </c>
      <c r="J13" s="62">
        <v>2439539.09</v>
      </c>
      <c r="K13" s="62">
        <v>2789395.8</v>
      </c>
      <c r="L13" s="62">
        <v>2756796.53</v>
      </c>
      <c r="M13" s="62">
        <v>2821166.51</v>
      </c>
      <c r="N13" s="62">
        <f aca="true" t="shared" si="0" ref="N13:N19">SUM(B13:M13)</f>
        <v>31156065.9</v>
      </c>
    </row>
    <row r="14" spans="1:14" ht="12.75">
      <c r="A14" s="61" t="s">
        <v>9</v>
      </c>
      <c r="B14" s="62">
        <v>3823922.38</v>
      </c>
      <c r="C14" s="62">
        <v>4676364.39</v>
      </c>
      <c r="D14" s="62">
        <v>2706481.42</v>
      </c>
      <c r="E14" s="62">
        <v>3554571.83</v>
      </c>
      <c r="F14" s="62">
        <v>3010590.78</v>
      </c>
      <c r="G14" s="62">
        <v>3323364.13</v>
      </c>
      <c r="H14" s="62">
        <v>4065038.78</v>
      </c>
      <c r="I14" s="62">
        <v>3400076.23</v>
      </c>
      <c r="J14" s="62">
        <v>2579977.66</v>
      </c>
      <c r="K14" s="62">
        <v>5335918.01</v>
      </c>
      <c r="L14" s="62">
        <v>4381372</v>
      </c>
      <c r="M14" s="62">
        <v>4948652.23</v>
      </c>
      <c r="N14" s="62">
        <f t="shared" si="0"/>
        <v>45806329.84</v>
      </c>
    </row>
    <row r="15" spans="1:14" ht="12.75">
      <c r="A15" s="61" t="s">
        <v>204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f t="shared" si="0"/>
        <v>0</v>
      </c>
    </row>
    <row r="16" spans="1:14" ht="12.75">
      <c r="A16" s="61" t="s">
        <v>205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f t="shared" si="0"/>
        <v>0</v>
      </c>
    </row>
    <row r="17" spans="1:14" ht="12.75">
      <c r="A17" s="61" t="s">
        <v>10</v>
      </c>
      <c r="B17" s="62">
        <v>6346161.93</v>
      </c>
      <c r="C17" s="62">
        <v>4878576.9</v>
      </c>
      <c r="D17" s="62">
        <v>10139742.39</v>
      </c>
      <c r="E17" s="62">
        <v>10387338.61</v>
      </c>
      <c r="F17" s="62">
        <v>5396708.13</v>
      </c>
      <c r="G17" s="62">
        <v>5923328.02</v>
      </c>
      <c r="H17" s="62">
        <v>5174362.14</v>
      </c>
      <c r="I17" s="62">
        <v>6060368.14</v>
      </c>
      <c r="J17" s="62">
        <v>6362141.66</v>
      </c>
      <c r="K17" s="62">
        <v>9167169.16</v>
      </c>
      <c r="L17" s="62">
        <v>6006585.97</v>
      </c>
      <c r="M17" s="62">
        <v>5930398.1</v>
      </c>
      <c r="N17" s="62">
        <f t="shared" si="0"/>
        <v>81772881.14999999</v>
      </c>
    </row>
    <row r="18" spans="1:14" ht="12.75">
      <c r="A18" s="61" t="s">
        <v>11</v>
      </c>
      <c r="B18" s="62">
        <v>34464135.1</v>
      </c>
      <c r="C18" s="62">
        <v>32103889.89</v>
      </c>
      <c r="D18" s="62">
        <v>33288249.35</v>
      </c>
      <c r="E18" s="62">
        <v>29884394.8</v>
      </c>
      <c r="F18" s="62">
        <v>32512648.69</v>
      </c>
      <c r="G18" s="62">
        <v>37115689.49</v>
      </c>
      <c r="H18" s="62">
        <v>53598685.27</v>
      </c>
      <c r="I18" s="62">
        <v>38235774.86</v>
      </c>
      <c r="J18" s="62">
        <v>46333441.25</v>
      </c>
      <c r="K18" s="62">
        <v>30669940.69</v>
      </c>
      <c r="L18" s="62">
        <v>33749624.63</v>
      </c>
      <c r="M18" s="62">
        <v>37741825.03</v>
      </c>
      <c r="N18" s="62">
        <f t="shared" si="0"/>
        <v>439698299.0500001</v>
      </c>
    </row>
    <row r="19" spans="1:14" ht="12.75">
      <c r="A19" s="61" t="s">
        <v>12</v>
      </c>
      <c r="B19" s="62">
        <v>4823238.61</v>
      </c>
      <c r="C19" s="62">
        <v>2727007.49</v>
      </c>
      <c r="D19" s="62">
        <v>3013934.26</v>
      </c>
      <c r="E19" s="62">
        <v>3953767.87</v>
      </c>
      <c r="F19" s="62">
        <v>5576985.63</v>
      </c>
      <c r="G19" s="62">
        <v>3202316.27</v>
      </c>
      <c r="H19" s="62">
        <v>6014327.7</v>
      </c>
      <c r="I19" s="62">
        <v>9273620.98</v>
      </c>
      <c r="J19" s="62">
        <v>3701256.65</v>
      </c>
      <c r="K19" s="62">
        <v>1534849.82</v>
      </c>
      <c r="L19" s="62">
        <v>2096098.84</v>
      </c>
      <c r="M19" s="62">
        <v>26599575.91</v>
      </c>
      <c r="N19" s="62">
        <f t="shared" si="0"/>
        <v>72516980.03</v>
      </c>
    </row>
    <row r="20" spans="1:14" ht="12.75">
      <c r="A20" s="63" t="s">
        <v>206</v>
      </c>
      <c r="B20" s="64">
        <f>SUM(B12:B19)</f>
        <v>67105125.17</v>
      </c>
      <c r="C20" s="64">
        <f aca="true" t="shared" si="1" ref="C20:M20">SUM(C12:C19)</f>
        <v>60676316.050000004</v>
      </c>
      <c r="D20" s="64">
        <f t="shared" si="1"/>
        <v>65854173.03</v>
      </c>
      <c r="E20" s="64">
        <f t="shared" si="1"/>
        <v>64478861.48</v>
      </c>
      <c r="F20" s="64">
        <f t="shared" si="1"/>
        <v>64071103.68</v>
      </c>
      <c r="G20" s="64">
        <f t="shared" si="1"/>
        <v>73571340.78999999</v>
      </c>
      <c r="H20" s="64">
        <f t="shared" si="1"/>
        <v>78932315.28</v>
      </c>
      <c r="I20" s="64">
        <f t="shared" si="1"/>
        <v>93138029.67</v>
      </c>
      <c r="J20" s="64">
        <f t="shared" si="1"/>
        <v>76785079.73</v>
      </c>
      <c r="K20" s="64">
        <f t="shared" si="1"/>
        <v>66308773.32</v>
      </c>
      <c r="L20" s="64">
        <f t="shared" si="1"/>
        <v>64367399.120000005</v>
      </c>
      <c r="M20" s="64">
        <f t="shared" si="1"/>
        <v>94202504.53999999</v>
      </c>
      <c r="N20" s="64">
        <f>SUM(N12:N19)</f>
        <v>869491021.86</v>
      </c>
    </row>
    <row r="21" spans="1:14" ht="12.75">
      <c r="A21" s="171" t="s">
        <v>207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</row>
    <row r="22" spans="1:14" ht="12.75">
      <c r="A22" s="61" t="s">
        <v>208</v>
      </c>
      <c r="B22" s="62">
        <v>1543410.31</v>
      </c>
      <c r="C22" s="62">
        <v>1543722.61</v>
      </c>
      <c r="D22" s="62">
        <v>1542349.82</v>
      </c>
      <c r="E22" s="62">
        <v>1550193.75</v>
      </c>
      <c r="F22" s="62">
        <v>1547730.5</v>
      </c>
      <c r="G22" s="62">
        <v>4524256.8</v>
      </c>
      <c r="H22" s="62">
        <v>178278.32</v>
      </c>
      <c r="I22" s="62">
        <v>1579798.69</v>
      </c>
      <c r="J22" s="62">
        <v>1568317.75</v>
      </c>
      <c r="K22" s="62">
        <v>1744370.16</v>
      </c>
      <c r="L22" s="62">
        <v>1766119.92</v>
      </c>
      <c r="M22" s="62">
        <v>1773649.52</v>
      </c>
      <c r="N22" s="62">
        <f>SUM(B22:M22)</f>
        <v>20862198.149999995</v>
      </c>
    </row>
    <row r="23" spans="1:14" ht="12.75">
      <c r="A23" s="61" t="s">
        <v>209</v>
      </c>
      <c r="B23" s="62">
        <v>121580.58</v>
      </c>
      <c r="C23" s="62">
        <v>121580.58</v>
      </c>
      <c r="D23" s="62">
        <v>236390.56</v>
      </c>
      <c r="E23" s="62">
        <v>0</v>
      </c>
      <c r="F23" s="62">
        <v>305600.41</v>
      </c>
      <c r="G23" s="62">
        <v>246728.44</v>
      </c>
      <c r="H23" s="62">
        <v>123221.95</v>
      </c>
      <c r="I23" s="62">
        <v>156876.13</v>
      </c>
      <c r="J23" s="62">
        <v>153982.31</v>
      </c>
      <c r="K23" s="62">
        <v>166096.69</v>
      </c>
      <c r="L23" s="62">
        <v>131177.79</v>
      </c>
      <c r="M23" s="62">
        <v>131137.74</v>
      </c>
      <c r="N23" s="62">
        <f>SUM(B23:M23)</f>
        <v>1894373.18</v>
      </c>
    </row>
    <row r="24" spans="1:14" ht="12.75">
      <c r="A24" s="61" t="s">
        <v>210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f>SUM(B24:M24)</f>
        <v>0</v>
      </c>
    </row>
    <row r="25" spans="1:14" ht="12.75">
      <c r="A25" s="63" t="s">
        <v>211</v>
      </c>
      <c r="B25" s="64">
        <f>SUM(B22:B24)</f>
        <v>1664990.8900000001</v>
      </c>
      <c r="C25" s="64">
        <f aca="true" t="shared" si="2" ref="C25:N25">SUM(C22:C24)</f>
        <v>1665303.1900000002</v>
      </c>
      <c r="D25" s="64">
        <f t="shared" si="2"/>
        <v>1778740.3800000001</v>
      </c>
      <c r="E25" s="64">
        <f t="shared" si="2"/>
        <v>1550193.75</v>
      </c>
      <c r="F25" s="64">
        <f t="shared" si="2"/>
        <v>1853330.91</v>
      </c>
      <c r="G25" s="64">
        <f t="shared" si="2"/>
        <v>4770985.24</v>
      </c>
      <c r="H25" s="64">
        <f t="shared" si="2"/>
        <v>301500.27</v>
      </c>
      <c r="I25" s="64">
        <f t="shared" si="2"/>
        <v>1736674.8199999998</v>
      </c>
      <c r="J25" s="64">
        <f t="shared" si="2"/>
        <v>1722300.06</v>
      </c>
      <c r="K25" s="64">
        <f t="shared" si="2"/>
        <v>1910466.8499999999</v>
      </c>
      <c r="L25" s="64">
        <f t="shared" si="2"/>
        <v>1897297.71</v>
      </c>
      <c r="M25" s="64">
        <f t="shared" si="2"/>
        <v>1904787.26</v>
      </c>
      <c r="N25" s="64">
        <f t="shared" si="2"/>
        <v>22756571.329999994</v>
      </c>
    </row>
    <row r="26" spans="1:14" ht="12.75">
      <c r="A26" s="61" t="s">
        <v>212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f>N28</f>
        <v>55824128.14</v>
      </c>
    </row>
    <row r="27" spans="1:14" ht="12.75">
      <c r="A27" s="63" t="s">
        <v>213</v>
      </c>
      <c r="B27" s="64">
        <v>6863964.15</v>
      </c>
      <c r="C27" s="64">
        <v>5414259.43</v>
      </c>
      <c r="D27" s="64">
        <v>6786317.1</v>
      </c>
      <c r="E27" s="64">
        <v>5202154.14</v>
      </c>
      <c r="F27" s="64">
        <v>5657872.7</v>
      </c>
      <c r="G27" s="64">
        <v>6862091.29</v>
      </c>
      <c r="H27" s="64">
        <v>9050689.11</v>
      </c>
      <c r="I27" s="64">
        <v>5746884.66</v>
      </c>
      <c r="J27" s="64">
        <v>9633031.98</v>
      </c>
      <c r="K27" s="64">
        <v>5687233.09</v>
      </c>
      <c r="L27" s="64">
        <v>6258015.79</v>
      </c>
      <c r="M27" s="64">
        <v>7495658.98</v>
      </c>
      <c r="N27" s="64">
        <f>SUM(B27:M27)</f>
        <v>80658172.42000002</v>
      </c>
    </row>
    <row r="28" spans="1:14" ht="12.75">
      <c r="A28" s="63" t="s">
        <v>214</v>
      </c>
      <c r="B28" s="64">
        <v>4317412.31</v>
      </c>
      <c r="C28" s="64">
        <v>3646930.93</v>
      </c>
      <c r="D28" s="64">
        <v>4268353.11</v>
      </c>
      <c r="E28" s="64">
        <v>3570818.74</v>
      </c>
      <c r="F28" s="64">
        <v>3793475.8</v>
      </c>
      <c r="G28" s="64">
        <v>4529591.81</v>
      </c>
      <c r="H28" s="64">
        <v>7564141.47</v>
      </c>
      <c r="I28" s="64">
        <v>5296129.26</v>
      </c>
      <c r="J28" s="64">
        <v>6182828.53</v>
      </c>
      <c r="K28" s="64">
        <v>3775155.68</v>
      </c>
      <c r="L28" s="64">
        <v>4188810.35</v>
      </c>
      <c r="M28" s="64">
        <v>4690480.15</v>
      </c>
      <c r="N28" s="64">
        <f>SUM(B28:M28)</f>
        <v>55824128.14</v>
      </c>
    </row>
    <row r="29" spans="1:14" ht="12.75">
      <c r="A29" s="63" t="s">
        <v>215</v>
      </c>
      <c r="B29" s="64">
        <f>SUM(B25+B28)</f>
        <v>5982403.199999999</v>
      </c>
      <c r="C29" s="64">
        <f aca="true" t="shared" si="3" ref="C29:N29">SUM(C25+C28)</f>
        <v>5312234.12</v>
      </c>
      <c r="D29" s="64">
        <f t="shared" si="3"/>
        <v>6047093.49</v>
      </c>
      <c r="E29" s="64">
        <f t="shared" si="3"/>
        <v>5121012.49</v>
      </c>
      <c r="F29" s="64">
        <f t="shared" si="3"/>
        <v>5646806.71</v>
      </c>
      <c r="G29" s="64">
        <f t="shared" si="3"/>
        <v>9300577.05</v>
      </c>
      <c r="H29" s="64">
        <f t="shared" si="3"/>
        <v>7865641.74</v>
      </c>
      <c r="I29" s="64">
        <f t="shared" si="3"/>
        <v>7032804.08</v>
      </c>
      <c r="J29" s="64">
        <f t="shared" si="3"/>
        <v>7905128.59</v>
      </c>
      <c r="K29" s="64">
        <f t="shared" si="3"/>
        <v>5685622.53</v>
      </c>
      <c r="L29" s="64">
        <f t="shared" si="3"/>
        <v>6086108.0600000005</v>
      </c>
      <c r="M29" s="64">
        <f t="shared" si="3"/>
        <v>6595267.41</v>
      </c>
      <c r="N29" s="64">
        <f t="shared" si="3"/>
        <v>78580699.47</v>
      </c>
    </row>
    <row r="30" spans="1:14" ht="12.75">
      <c r="A30" s="63" t="s">
        <v>216</v>
      </c>
      <c r="B30" s="64">
        <f>SUM(B20-B29)</f>
        <v>61122721.97</v>
      </c>
      <c r="C30" s="64">
        <f aca="true" t="shared" si="4" ref="C30:M30">SUM(C20-C29)</f>
        <v>55364081.93000001</v>
      </c>
      <c r="D30" s="64">
        <f t="shared" si="4"/>
        <v>59807079.54</v>
      </c>
      <c r="E30" s="64">
        <f t="shared" si="4"/>
        <v>59357848.989999995</v>
      </c>
      <c r="F30" s="64">
        <f t="shared" si="4"/>
        <v>58424296.97</v>
      </c>
      <c r="G30" s="64">
        <f t="shared" si="4"/>
        <v>64270763.739999995</v>
      </c>
      <c r="H30" s="64">
        <f t="shared" si="4"/>
        <v>71066673.54</v>
      </c>
      <c r="I30" s="64">
        <f t="shared" si="4"/>
        <v>86105225.59</v>
      </c>
      <c r="J30" s="64">
        <f t="shared" si="4"/>
        <v>68879951.14</v>
      </c>
      <c r="K30" s="64">
        <f t="shared" si="4"/>
        <v>60623150.79</v>
      </c>
      <c r="L30" s="64">
        <f t="shared" si="4"/>
        <v>58281291.06</v>
      </c>
      <c r="M30" s="64">
        <f t="shared" si="4"/>
        <v>87607237.13</v>
      </c>
      <c r="N30" s="64">
        <f>SUM(N20-N29)</f>
        <v>790910322.39</v>
      </c>
    </row>
    <row r="35" spans="1:11" ht="12.75">
      <c r="A35" s="60"/>
      <c r="B35" s="60"/>
      <c r="F35" s="10"/>
      <c r="J35" s="60"/>
      <c r="K35" s="60"/>
    </row>
    <row r="36" spans="1:11" ht="12.75">
      <c r="A36" s="167" t="s">
        <v>41</v>
      </c>
      <c r="B36" s="167"/>
      <c r="J36" s="167" t="s">
        <v>42</v>
      </c>
      <c r="K36" s="167"/>
    </row>
    <row r="37" spans="1:11" ht="12.75">
      <c r="A37" s="168" t="s">
        <v>45</v>
      </c>
      <c r="B37" s="168"/>
      <c r="J37" s="168" t="s">
        <v>43</v>
      </c>
      <c r="K37" s="168"/>
    </row>
  </sheetData>
  <sheetProtection/>
  <mergeCells count="10">
    <mergeCell ref="A36:B36"/>
    <mergeCell ref="J36:K36"/>
    <mergeCell ref="A37:B37"/>
    <mergeCell ref="J37:K37"/>
    <mergeCell ref="A3:F5"/>
    <mergeCell ref="A7:N7"/>
    <mergeCell ref="A9:A10"/>
    <mergeCell ref="B9:N9"/>
    <mergeCell ref="A11:N11"/>
    <mergeCell ref="A21:N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1" customWidth="1"/>
    <col min="2" max="5" width="14.140625" style="1" customWidth="1"/>
    <col min="6" max="16384" width="9.140625" style="1" customWidth="1"/>
  </cols>
  <sheetData>
    <row r="3" spans="1:5" ht="12.75" customHeight="1">
      <c r="A3" s="162" t="s">
        <v>44</v>
      </c>
      <c r="B3" s="162"/>
      <c r="C3" s="162"/>
      <c r="D3" s="162"/>
      <c r="E3" s="162"/>
    </row>
    <row r="4" spans="1:5" ht="12.75" customHeight="1">
      <c r="A4" s="162"/>
      <c r="B4" s="162"/>
      <c r="C4" s="162"/>
      <c r="D4" s="162"/>
      <c r="E4" s="162"/>
    </row>
    <row r="5" spans="1:5" ht="12.75">
      <c r="A5" s="162"/>
      <c r="B5" s="162"/>
      <c r="C5" s="162"/>
      <c r="D5" s="162"/>
      <c r="E5" s="162"/>
    </row>
    <row r="6" ht="12.75"/>
    <row r="7" spans="1:5" ht="13.5">
      <c r="A7" s="65" t="s">
        <v>217</v>
      </c>
      <c r="B7" s="66"/>
      <c r="C7" s="66"/>
      <c r="D7" s="66"/>
      <c r="E7" s="66"/>
    </row>
    <row r="9" spans="1:5" ht="42">
      <c r="A9" s="47" t="s">
        <v>218</v>
      </c>
      <c r="B9" s="5" t="s">
        <v>219</v>
      </c>
      <c r="C9" s="5" t="s">
        <v>220</v>
      </c>
      <c r="D9" s="5" t="s">
        <v>221</v>
      </c>
      <c r="E9" s="5" t="s">
        <v>222</v>
      </c>
    </row>
    <row r="10" spans="1:5" ht="12.75">
      <c r="A10" s="67" t="s">
        <v>223</v>
      </c>
      <c r="B10" s="68">
        <v>75621000</v>
      </c>
      <c r="C10" s="68">
        <v>75621000</v>
      </c>
      <c r="D10" s="68">
        <v>37810499.76</v>
      </c>
      <c r="E10" s="68">
        <v>14542718.69</v>
      </c>
    </row>
    <row r="11" spans="1:5" ht="12.75">
      <c r="A11" s="69" t="s">
        <v>224</v>
      </c>
      <c r="B11" s="70">
        <v>21156000</v>
      </c>
      <c r="C11" s="70">
        <v>21156000</v>
      </c>
      <c r="D11" s="70">
        <v>10578000</v>
      </c>
      <c r="E11" s="70">
        <v>8610534.36</v>
      </c>
    </row>
    <row r="12" spans="1:5" ht="12.75">
      <c r="A12" s="69" t="s">
        <v>225</v>
      </c>
      <c r="B12" s="70">
        <v>20846000</v>
      </c>
      <c r="C12" s="70">
        <v>20846000</v>
      </c>
      <c r="D12" s="70">
        <v>10422999.96</v>
      </c>
      <c r="E12" s="70">
        <v>8465411.43</v>
      </c>
    </row>
    <row r="13" spans="1:5" ht="12.75">
      <c r="A13" s="69" t="s">
        <v>226</v>
      </c>
      <c r="B13" s="70">
        <v>275000</v>
      </c>
      <c r="C13" s="70">
        <v>275000</v>
      </c>
      <c r="D13" s="70">
        <v>137500.02</v>
      </c>
      <c r="E13" s="70">
        <v>129205.87</v>
      </c>
    </row>
    <row r="14" spans="1:5" ht="12.75">
      <c r="A14" s="69" t="s">
        <v>227</v>
      </c>
      <c r="B14" s="70">
        <v>35000</v>
      </c>
      <c r="C14" s="70">
        <v>35000</v>
      </c>
      <c r="D14" s="70">
        <v>17500.02</v>
      </c>
      <c r="E14" s="70">
        <v>15917.06</v>
      </c>
    </row>
    <row r="15" spans="1:5" ht="12.75">
      <c r="A15" s="69" t="s">
        <v>228</v>
      </c>
      <c r="B15" s="70">
        <v>2000000</v>
      </c>
      <c r="C15" s="70">
        <v>2000000</v>
      </c>
      <c r="D15" s="70">
        <v>1000000.02</v>
      </c>
      <c r="E15" s="70">
        <v>862492.61</v>
      </c>
    </row>
    <row r="16" spans="1:5" ht="12.75">
      <c r="A16" s="69" t="s">
        <v>229</v>
      </c>
      <c r="B16" s="70">
        <v>50400000</v>
      </c>
      <c r="C16" s="70">
        <v>50400000</v>
      </c>
      <c r="D16" s="70">
        <v>25199999.94</v>
      </c>
      <c r="E16" s="70">
        <v>4192644.87</v>
      </c>
    </row>
    <row r="17" spans="1:5" ht="12.75">
      <c r="A17" s="69" t="s">
        <v>230</v>
      </c>
      <c r="B17" s="70">
        <v>50400000</v>
      </c>
      <c r="C17" s="70">
        <v>50400000</v>
      </c>
      <c r="D17" s="70">
        <v>25199999.94</v>
      </c>
      <c r="E17" s="70">
        <v>4192644.87</v>
      </c>
    </row>
    <row r="18" spans="1:5" ht="12.75">
      <c r="A18" s="69" t="s">
        <v>231</v>
      </c>
      <c r="B18" s="70">
        <v>2065000</v>
      </c>
      <c r="C18" s="70">
        <v>2065000</v>
      </c>
      <c r="D18" s="70">
        <v>1032499.8</v>
      </c>
      <c r="E18" s="70">
        <v>877046.85</v>
      </c>
    </row>
    <row r="19" spans="1:5" ht="12.75">
      <c r="A19" s="67" t="s">
        <v>232</v>
      </c>
      <c r="B19" s="68">
        <v>0</v>
      </c>
      <c r="C19" s="68">
        <v>0</v>
      </c>
      <c r="D19" s="68">
        <v>0</v>
      </c>
      <c r="E19" s="68">
        <v>0</v>
      </c>
    </row>
    <row r="20" spans="1:5" ht="12.75">
      <c r="A20" s="67" t="s">
        <v>233</v>
      </c>
      <c r="B20" s="68">
        <v>48882000</v>
      </c>
      <c r="C20" s="68">
        <v>48882000</v>
      </c>
      <c r="D20" s="68">
        <v>24440999.94</v>
      </c>
      <c r="E20" s="68">
        <v>20353452.16</v>
      </c>
    </row>
    <row r="21" spans="1:5" ht="12.75">
      <c r="A21" s="69" t="s">
        <v>234</v>
      </c>
      <c r="B21" s="70">
        <v>25600000</v>
      </c>
      <c r="C21" s="70">
        <v>25600000</v>
      </c>
      <c r="D21" s="70">
        <v>12799999.98</v>
      </c>
      <c r="E21" s="70">
        <v>11017672.45</v>
      </c>
    </row>
    <row r="22" spans="1:5" ht="12.75">
      <c r="A22" s="69" t="s">
        <v>235</v>
      </c>
      <c r="B22" s="70">
        <v>25600000</v>
      </c>
      <c r="C22" s="70">
        <v>25600000</v>
      </c>
      <c r="D22" s="70">
        <v>12799999.98</v>
      </c>
      <c r="E22" s="70">
        <v>11017672.45</v>
      </c>
    </row>
    <row r="23" spans="1:5" ht="12.75">
      <c r="A23" s="69" t="s">
        <v>236</v>
      </c>
      <c r="B23" s="70">
        <v>0</v>
      </c>
      <c r="C23" s="70">
        <v>0</v>
      </c>
      <c r="D23" s="70">
        <v>0</v>
      </c>
      <c r="E23" s="70">
        <v>0</v>
      </c>
    </row>
    <row r="24" spans="1:5" ht="12.75">
      <c r="A24" s="71" t="s">
        <v>237</v>
      </c>
      <c r="B24" s="70">
        <v>23282000</v>
      </c>
      <c r="C24" s="70">
        <v>23282000</v>
      </c>
      <c r="D24" s="70">
        <v>11640999.96</v>
      </c>
      <c r="E24" s="70">
        <v>9335779.71</v>
      </c>
    </row>
    <row r="25" spans="1:5" ht="12.75">
      <c r="A25" s="72" t="s">
        <v>238</v>
      </c>
      <c r="B25" s="68">
        <v>0</v>
      </c>
      <c r="C25" s="68">
        <v>0</v>
      </c>
      <c r="D25" s="68">
        <v>0</v>
      </c>
      <c r="E25" s="68">
        <v>0</v>
      </c>
    </row>
    <row r="26" spans="1:5" ht="12.75">
      <c r="A26" s="72" t="s">
        <v>239</v>
      </c>
      <c r="B26" s="68">
        <v>0</v>
      </c>
      <c r="C26" s="68">
        <v>0</v>
      </c>
      <c r="D26" s="68">
        <v>0</v>
      </c>
      <c r="E26" s="68">
        <v>0</v>
      </c>
    </row>
    <row r="27" spans="1:5" ht="24">
      <c r="A27" s="73" t="s">
        <v>240</v>
      </c>
      <c r="B27" s="68">
        <v>0</v>
      </c>
      <c r="C27" s="68">
        <v>0</v>
      </c>
      <c r="D27" s="68">
        <v>0</v>
      </c>
      <c r="E27" s="68">
        <v>0</v>
      </c>
    </row>
    <row r="28" spans="1:5" ht="24">
      <c r="A28" s="73" t="s">
        <v>241</v>
      </c>
      <c r="B28" s="68">
        <v>0</v>
      </c>
      <c r="C28" s="68">
        <v>0</v>
      </c>
      <c r="D28" s="68">
        <v>0</v>
      </c>
      <c r="E28" s="68">
        <v>0</v>
      </c>
    </row>
    <row r="29" spans="1:5" ht="24">
      <c r="A29" s="73" t="s">
        <v>242</v>
      </c>
      <c r="B29" s="68">
        <v>124503000</v>
      </c>
      <c r="C29" s="68">
        <v>124503000</v>
      </c>
      <c r="D29" s="68">
        <v>62251499.7</v>
      </c>
      <c r="E29" s="68">
        <v>34896170.85</v>
      </c>
    </row>
    <row r="32" spans="1:5" ht="48">
      <c r="A32" s="67" t="s">
        <v>243</v>
      </c>
      <c r="B32" s="74" t="s">
        <v>244</v>
      </c>
      <c r="C32" s="74" t="s">
        <v>245</v>
      </c>
      <c r="D32" s="74" t="s">
        <v>246</v>
      </c>
      <c r="E32" s="74" t="s">
        <v>247</v>
      </c>
    </row>
    <row r="33" spans="1:5" ht="12.75">
      <c r="A33" s="67" t="s">
        <v>248</v>
      </c>
      <c r="B33" s="68">
        <v>27582000</v>
      </c>
      <c r="C33" s="68">
        <v>28582000</v>
      </c>
      <c r="D33" s="68">
        <v>13965405.49</v>
      </c>
      <c r="E33" s="68">
        <v>13665387.62</v>
      </c>
    </row>
    <row r="34" spans="1:5" ht="12.75">
      <c r="A34" s="69" t="s">
        <v>249</v>
      </c>
      <c r="B34" s="70">
        <v>27182000</v>
      </c>
      <c r="C34" s="70">
        <v>27182000</v>
      </c>
      <c r="D34" s="70">
        <v>13950741.99</v>
      </c>
      <c r="E34" s="70">
        <v>13655974.12</v>
      </c>
    </row>
    <row r="35" spans="1:5" ht="12.75">
      <c r="A35" s="69" t="s">
        <v>250</v>
      </c>
      <c r="B35" s="70">
        <v>400000</v>
      </c>
      <c r="C35" s="70">
        <v>1400000</v>
      </c>
      <c r="D35" s="70">
        <v>14663.5</v>
      </c>
      <c r="E35" s="70">
        <v>9413.5</v>
      </c>
    </row>
    <row r="36" spans="1:5" ht="12.75">
      <c r="A36" s="67" t="s">
        <v>251</v>
      </c>
      <c r="B36" s="68">
        <v>28720000</v>
      </c>
      <c r="C36" s="68">
        <v>28720000</v>
      </c>
      <c r="D36" s="68">
        <v>13596858.96</v>
      </c>
      <c r="E36" s="68">
        <v>13596858.96</v>
      </c>
    </row>
    <row r="37" spans="1:5" ht="12.75">
      <c r="A37" s="69" t="s">
        <v>252</v>
      </c>
      <c r="B37" s="70">
        <v>18920000</v>
      </c>
      <c r="C37" s="70">
        <v>18920000</v>
      </c>
      <c r="D37" s="70">
        <v>9179761.38</v>
      </c>
      <c r="E37" s="70">
        <v>9179761.38</v>
      </c>
    </row>
    <row r="38" spans="1:5" ht="12.75">
      <c r="A38" s="69" t="s">
        <v>253</v>
      </c>
      <c r="B38" s="70">
        <v>4700000</v>
      </c>
      <c r="C38" s="70">
        <v>4700000</v>
      </c>
      <c r="D38" s="70">
        <v>2158005.95</v>
      </c>
      <c r="E38" s="70">
        <v>2158005.95</v>
      </c>
    </row>
    <row r="39" spans="1:5" ht="12.75">
      <c r="A39" s="69" t="s">
        <v>254</v>
      </c>
      <c r="B39" s="70">
        <v>5100000</v>
      </c>
      <c r="C39" s="70">
        <v>5100000</v>
      </c>
      <c r="D39" s="70">
        <v>2259091.63</v>
      </c>
      <c r="E39" s="70">
        <v>2259091.63</v>
      </c>
    </row>
    <row r="40" spans="1:5" ht="12.75">
      <c r="A40" s="69" t="s">
        <v>255</v>
      </c>
      <c r="B40" s="70">
        <v>0</v>
      </c>
      <c r="C40" s="70">
        <v>0</v>
      </c>
      <c r="D40" s="70">
        <v>0</v>
      </c>
      <c r="E40" s="70">
        <v>0</v>
      </c>
    </row>
    <row r="41" spans="1:5" ht="24">
      <c r="A41" s="73" t="s">
        <v>256</v>
      </c>
      <c r="B41" s="68">
        <v>72021000</v>
      </c>
      <c r="C41" s="68">
        <v>72021000</v>
      </c>
      <c r="D41" s="68">
        <v>0</v>
      </c>
      <c r="E41" s="68">
        <v>0</v>
      </c>
    </row>
    <row r="42" spans="1:5" ht="24">
      <c r="A42" s="73" t="s">
        <v>257</v>
      </c>
      <c r="B42" s="68">
        <v>128323000</v>
      </c>
      <c r="C42" s="68">
        <v>129323000</v>
      </c>
      <c r="D42" s="68">
        <v>27562264.450000003</v>
      </c>
      <c r="E42" s="68">
        <v>27262246.58</v>
      </c>
    </row>
    <row r="43" spans="1:5" ht="24">
      <c r="A43" s="73" t="s">
        <v>258</v>
      </c>
      <c r="B43" s="68">
        <v>-3820000</v>
      </c>
      <c r="C43" s="68">
        <v>-4820000</v>
      </c>
      <c r="D43" s="68">
        <v>34689235.25</v>
      </c>
      <c r="E43" s="68">
        <v>7633924.270000003</v>
      </c>
    </row>
    <row r="46" spans="1:4" ht="12.75">
      <c r="A46" s="60"/>
      <c r="C46" s="60"/>
      <c r="D46" s="60"/>
    </row>
    <row r="47" spans="1:4" ht="12.75">
      <c r="A47" s="34" t="s">
        <v>41</v>
      </c>
      <c r="C47" s="163" t="s">
        <v>42</v>
      </c>
      <c r="D47" s="163"/>
    </row>
    <row r="48" spans="1:4" ht="12.75">
      <c r="A48" s="34" t="s">
        <v>259</v>
      </c>
      <c r="C48" s="164" t="s">
        <v>43</v>
      </c>
      <c r="D48" s="164"/>
    </row>
  </sheetData>
  <sheetProtection/>
  <mergeCells count="3">
    <mergeCell ref="A3:E5"/>
    <mergeCell ref="C47:D47"/>
    <mergeCell ref="C48:D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4.7109375" style="1" customWidth="1"/>
    <col min="2" max="2" width="13.00390625" style="1" customWidth="1"/>
    <col min="3" max="3" width="4.140625" style="1" customWidth="1"/>
    <col min="4" max="4" width="40.140625" style="1" customWidth="1"/>
    <col min="5" max="5" width="12.7109375" style="1" customWidth="1"/>
    <col min="6" max="16384" width="9.140625" style="1" customWidth="1"/>
  </cols>
  <sheetData>
    <row r="3" spans="1:5" ht="12.75" customHeight="1">
      <c r="A3" s="162" t="s">
        <v>44</v>
      </c>
      <c r="B3" s="162"/>
      <c r="C3" s="162"/>
      <c r="D3" s="162"/>
      <c r="E3" s="162"/>
    </row>
    <row r="4" spans="1:5" ht="12.75" customHeight="1">
      <c r="A4" s="162"/>
      <c r="B4" s="162"/>
      <c r="C4" s="162"/>
      <c r="D4" s="162"/>
      <c r="E4" s="162"/>
    </row>
    <row r="5" spans="1:5" ht="12.75" customHeight="1">
      <c r="A5" s="162"/>
      <c r="B5" s="162"/>
      <c r="C5" s="162"/>
      <c r="D5" s="162"/>
      <c r="E5" s="162"/>
    </row>
    <row r="6" ht="12.75"/>
    <row r="7" spans="1:5" ht="27.75" customHeight="1">
      <c r="A7" s="173" t="s">
        <v>260</v>
      </c>
      <c r="B7" s="173"/>
      <c r="C7" s="173"/>
      <c r="D7" s="173"/>
      <c r="E7" s="173"/>
    </row>
    <row r="11" spans="1:5" ht="12.75">
      <c r="A11" s="75" t="s">
        <v>0</v>
      </c>
      <c r="B11" s="76">
        <f>SUM(B13+B15+B17)</f>
        <v>36405356.67</v>
      </c>
      <c r="C11" s="77"/>
      <c r="D11" s="75" t="s">
        <v>24</v>
      </c>
      <c r="E11" s="76">
        <f>SUM(E13,E15,E17)</f>
        <v>25749389.68</v>
      </c>
    </row>
    <row r="12" spans="2:5" ht="12.75">
      <c r="B12" s="78"/>
      <c r="D12" s="79"/>
      <c r="E12" s="80"/>
    </row>
    <row r="13" spans="1:5" ht="12.75">
      <c r="A13" s="81" t="s">
        <v>261</v>
      </c>
      <c r="B13" s="82">
        <v>34896170.85</v>
      </c>
      <c r="C13" s="83"/>
      <c r="D13" s="81" t="s">
        <v>262</v>
      </c>
      <c r="E13" s="82">
        <v>23903852.82</v>
      </c>
    </row>
    <row r="14" spans="2:5" ht="12.75">
      <c r="B14" s="78"/>
      <c r="D14" s="79"/>
      <c r="E14" s="80"/>
    </row>
    <row r="15" spans="1:5" ht="12.75">
      <c r="A15" s="81" t="s">
        <v>263</v>
      </c>
      <c r="B15" s="82">
        <v>1502958.2</v>
      </c>
      <c r="C15" s="83"/>
      <c r="D15" s="81" t="s">
        <v>263</v>
      </c>
      <c r="E15" s="82">
        <v>0</v>
      </c>
    </row>
    <row r="16" spans="2:5" ht="12.75">
      <c r="B16" s="78"/>
      <c r="D16" s="79"/>
      <c r="E16" s="80"/>
    </row>
    <row r="17" spans="1:5" ht="12.75">
      <c r="A17" s="81" t="s">
        <v>264</v>
      </c>
      <c r="B17" s="82">
        <v>6227.62</v>
      </c>
      <c r="C17" s="83"/>
      <c r="D17" s="81" t="s">
        <v>264</v>
      </c>
      <c r="E17" s="82">
        <v>1845536.86</v>
      </c>
    </row>
    <row r="18" spans="2:5" ht="12.75">
      <c r="B18" s="78"/>
      <c r="D18" s="79"/>
      <c r="E18" s="80"/>
    </row>
    <row r="19" spans="2:5" ht="12.75">
      <c r="B19" s="78"/>
      <c r="D19" s="79"/>
      <c r="E19" s="80"/>
    </row>
    <row r="20" spans="2:5" ht="12.75">
      <c r="B20" s="78"/>
      <c r="D20" s="79"/>
      <c r="E20" s="80"/>
    </row>
    <row r="21" spans="1:5" ht="12.75">
      <c r="A21" s="75" t="s">
        <v>265</v>
      </c>
      <c r="B21" s="76">
        <f>SUM(B23+B25+B27)</f>
        <v>600669532.91</v>
      </c>
      <c r="C21" s="77"/>
      <c r="D21" s="75" t="s">
        <v>266</v>
      </c>
      <c r="E21" s="76">
        <f>SUM(E23,E25,E27)</f>
        <v>647885936.24</v>
      </c>
    </row>
    <row r="22" spans="2:5" ht="12.75">
      <c r="B22" s="78"/>
      <c r="D22" s="79"/>
      <c r="E22" s="80"/>
    </row>
    <row r="23" spans="1:5" ht="12.75">
      <c r="A23" s="81" t="s">
        <v>267</v>
      </c>
      <c r="B23" s="82">
        <v>0</v>
      </c>
      <c r="C23" s="83"/>
      <c r="D23" s="81" t="s">
        <v>267</v>
      </c>
      <c r="E23" s="82">
        <v>0</v>
      </c>
    </row>
    <row r="24" spans="2:5" ht="12.75">
      <c r="B24" s="78"/>
      <c r="D24" s="79"/>
      <c r="E24" s="80"/>
    </row>
    <row r="25" spans="1:5" ht="12.75">
      <c r="A25" s="81" t="s">
        <v>268</v>
      </c>
      <c r="B25" s="82">
        <v>263960.78</v>
      </c>
      <c r="C25" s="83"/>
      <c r="D25" s="81" t="s">
        <v>268</v>
      </c>
      <c r="E25" s="82">
        <v>420808.88</v>
      </c>
    </row>
    <row r="26" spans="2:5" ht="12.75">
      <c r="B26" s="78"/>
      <c r="D26" s="79"/>
      <c r="E26" s="80"/>
    </row>
    <row r="27" spans="1:5" ht="12.75">
      <c r="A27" s="81" t="s">
        <v>269</v>
      </c>
      <c r="B27" s="82">
        <v>600405572.13</v>
      </c>
      <c r="C27" s="83"/>
      <c r="D27" s="81" t="s">
        <v>269</v>
      </c>
      <c r="E27" s="82">
        <v>647465127.36</v>
      </c>
    </row>
    <row r="28" spans="2:5" ht="12.75">
      <c r="B28" s="78"/>
      <c r="E28" s="78"/>
    </row>
    <row r="29" spans="2:5" ht="12.75">
      <c r="B29" s="78"/>
      <c r="E29" s="78"/>
    </row>
    <row r="30" spans="2:5" ht="12.75">
      <c r="B30" s="78"/>
      <c r="E30" s="78"/>
    </row>
    <row r="31" spans="1:5" ht="12.75">
      <c r="A31" s="75" t="s">
        <v>270</v>
      </c>
      <c r="B31" s="76">
        <f>SUM(B11,B21)</f>
        <v>637074889.5799999</v>
      </c>
      <c r="C31" s="76"/>
      <c r="D31" s="75" t="s">
        <v>270</v>
      </c>
      <c r="E31" s="76">
        <f>SUM(E11,E21)</f>
        <v>673635325.92</v>
      </c>
    </row>
    <row r="35" spans="1:5" ht="12.75">
      <c r="A35" s="174" t="s">
        <v>271</v>
      </c>
      <c r="B35" s="175"/>
      <c r="C35" s="175"/>
      <c r="D35" s="175"/>
      <c r="E35" s="175"/>
    </row>
    <row r="36" spans="1:5" ht="12.75">
      <c r="A36" s="79"/>
      <c r="B36" s="79"/>
      <c r="C36" s="79"/>
      <c r="D36" s="79"/>
      <c r="E36" s="79"/>
    </row>
    <row r="37" spans="1:5" ht="12.75">
      <c r="A37" s="75" t="s">
        <v>272</v>
      </c>
      <c r="B37" s="79"/>
      <c r="C37" s="79"/>
      <c r="D37" s="79"/>
      <c r="E37" s="76">
        <f>E21</f>
        <v>647885936.24</v>
      </c>
    </row>
    <row r="38" spans="1:5" ht="12.75">
      <c r="A38" s="79"/>
      <c r="B38" s="79"/>
      <c r="C38" s="79"/>
      <c r="D38" s="79"/>
      <c r="E38" s="80"/>
    </row>
    <row r="39" spans="1:5" ht="12.75">
      <c r="A39" s="75" t="s">
        <v>273</v>
      </c>
      <c r="B39" s="79"/>
      <c r="C39" s="79"/>
      <c r="D39" s="79"/>
      <c r="E39" s="76">
        <v>3626.68</v>
      </c>
    </row>
    <row r="40" spans="1:5" ht="12.75">
      <c r="A40" s="79"/>
      <c r="B40" s="79"/>
      <c r="C40" s="79"/>
      <c r="D40" s="79"/>
      <c r="E40" s="80"/>
    </row>
    <row r="41" spans="1:5" ht="12.75">
      <c r="A41" s="75" t="s">
        <v>274</v>
      </c>
      <c r="B41" s="79"/>
      <c r="C41" s="79"/>
      <c r="D41" s="79"/>
      <c r="E41" s="76">
        <f>E37-E39</f>
        <v>647882309.5600001</v>
      </c>
    </row>
    <row r="42" spans="1:5" ht="12.75">
      <c r="A42" s="79"/>
      <c r="B42" s="79"/>
      <c r="C42" s="79"/>
      <c r="D42" s="79"/>
      <c r="E42" s="80"/>
    </row>
    <row r="43" spans="1:5" ht="12.75">
      <c r="A43" s="75" t="s">
        <v>275</v>
      </c>
      <c r="B43" s="79"/>
      <c r="C43" s="79"/>
      <c r="D43" s="79"/>
      <c r="E43" s="76">
        <v>0</v>
      </c>
    </row>
    <row r="44" spans="1:5" ht="12.75">
      <c r="A44" s="79"/>
      <c r="B44" s="79"/>
      <c r="C44" s="79"/>
      <c r="D44" s="79"/>
      <c r="E44" s="80"/>
    </row>
    <row r="45" spans="1:5" ht="12.75">
      <c r="A45" s="75" t="s">
        <v>276</v>
      </c>
      <c r="B45" s="79"/>
      <c r="C45" s="79"/>
      <c r="D45" s="79"/>
      <c r="E45" s="76">
        <f>E41-E43</f>
        <v>647882309.5600001</v>
      </c>
    </row>
    <row r="49" spans="1:4" ht="12.75">
      <c r="A49" s="60"/>
      <c r="D49" s="60"/>
    </row>
    <row r="50" spans="1:4" ht="12.75">
      <c r="A50" s="84" t="s">
        <v>41</v>
      </c>
      <c r="C50" s="81"/>
      <c r="D50" s="84" t="s">
        <v>42</v>
      </c>
    </row>
    <row r="51" spans="1:4" ht="12.75">
      <c r="A51" s="84" t="s">
        <v>45</v>
      </c>
      <c r="C51" s="81"/>
      <c r="D51" s="84" t="s">
        <v>43</v>
      </c>
    </row>
  </sheetData>
  <sheetProtection/>
  <mergeCells count="3">
    <mergeCell ref="A3:E5"/>
    <mergeCell ref="A7:E7"/>
    <mergeCell ref="A35:E35"/>
  </mergeCells>
  <printOptions horizontalCentered="1"/>
  <pageMargins left="0.1968503937007874" right="0.1968503937007874" top="0.3937007874015748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4" width="20.7109375" style="1" customWidth="1"/>
    <col min="5" max="16384" width="9.140625" style="1" customWidth="1"/>
  </cols>
  <sheetData>
    <row r="3" spans="1:4" ht="12.75" customHeight="1">
      <c r="A3" s="162" t="s">
        <v>44</v>
      </c>
      <c r="B3" s="162"/>
      <c r="C3" s="162"/>
      <c r="D3" s="162"/>
    </row>
    <row r="4" spans="1:4" ht="12.75" customHeight="1">
      <c r="A4" s="162"/>
      <c r="B4" s="162"/>
      <c r="C4" s="162"/>
      <c r="D4" s="162"/>
    </row>
    <row r="5" spans="1:4" ht="12.75" customHeight="1">
      <c r="A5" s="162"/>
      <c r="B5" s="162"/>
      <c r="C5" s="162"/>
      <c r="D5" s="162"/>
    </row>
    <row r="6" ht="12.75"/>
    <row r="7" ht="12.75">
      <c r="A7" s="105" t="s">
        <v>300</v>
      </c>
    </row>
    <row r="10" spans="1:4" ht="12.75">
      <c r="A10" s="179" t="s">
        <v>189</v>
      </c>
      <c r="B10" s="179" t="s">
        <v>299</v>
      </c>
      <c r="C10" s="180"/>
      <c r="D10" s="180"/>
    </row>
    <row r="11" spans="1:4" ht="12.75">
      <c r="A11" s="179"/>
      <c r="B11" s="92" t="s">
        <v>298</v>
      </c>
      <c r="C11" s="92" t="s">
        <v>297</v>
      </c>
      <c r="D11" s="92" t="s">
        <v>296</v>
      </c>
    </row>
    <row r="12" spans="1:4" ht="12.75">
      <c r="A12" s="104"/>
      <c r="B12" s="103"/>
      <c r="C12" s="103"/>
      <c r="D12" s="102"/>
    </row>
    <row r="13" spans="1:4" ht="12.75">
      <c r="A13" s="101" t="s">
        <v>295</v>
      </c>
      <c r="B13" s="100">
        <v>51638947.71</v>
      </c>
      <c r="C13" s="100">
        <v>51695614.27</v>
      </c>
      <c r="D13" s="100">
        <v>52781187.37</v>
      </c>
    </row>
    <row r="14" spans="1:4" ht="12.75">
      <c r="A14" s="96"/>
      <c r="B14" s="95"/>
      <c r="C14" s="95"/>
      <c r="D14" s="94"/>
    </row>
    <row r="15" spans="1:4" ht="12.75">
      <c r="A15" s="101" t="s">
        <v>294</v>
      </c>
      <c r="B15" s="100">
        <f>SUM(B17+B19-B21)</f>
        <v>319529003.89</v>
      </c>
      <c r="C15" s="100">
        <f>SUM(C17+C19-C21)</f>
        <v>411055841.78000003</v>
      </c>
      <c r="D15" s="100">
        <f>SUM(D17+D19-D21)</f>
        <v>438880633.55</v>
      </c>
    </row>
    <row r="16" spans="1:4" ht="12.75">
      <c r="A16" s="96"/>
      <c r="B16" s="95"/>
      <c r="C16" s="95"/>
      <c r="D16" s="94"/>
    </row>
    <row r="17" spans="1:4" ht="12.75">
      <c r="A17" s="99" t="s">
        <v>293</v>
      </c>
      <c r="B17" s="98">
        <v>328801735.97</v>
      </c>
      <c r="C17" s="97">
        <v>411343419.19</v>
      </c>
      <c r="D17" s="97">
        <v>439557251.93</v>
      </c>
    </row>
    <row r="18" spans="1:4" ht="12.75">
      <c r="A18" s="96"/>
      <c r="B18" s="95"/>
      <c r="C18" s="94"/>
      <c r="D18" s="94"/>
    </row>
    <row r="19" spans="1:4" ht="12.75">
      <c r="A19" s="99" t="s">
        <v>292</v>
      </c>
      <c r="B19" s="98">
        <v>118441.52</v>
      </c>
      <c r="C19" s="97">
        <v>101360.98</v>
      </c>
      <c r="D19" s="97">
        <v>86716.89</v>
      </c>
    </row>
    <row r="20" spans="1:4" ht="12.75">
      <c r="A20" s="96"/>
      <c r="B20" s="95"/>
      <c r="C20" s="94"/>
      <c r="D20" s="94"/>
    </row>
    <row r="21" spans="1:4" ht="12.75">
      <c r="A21" s="99" t="s">
        <v>291</v>
      </c>
      <c r="B21" s="98">
        <v>9391173.6</v>
      </c>
      <c r="C21" s="97">
        <v>388938.39</v>
      </c>
      <c r="D21" s="97">
        <v>763335.27</v>
      </c>
    </row>
    <row r="22" spans="1:4" ht="12.75">
      <c r="A22" s="96"/>
      <c r="B22" s="95"/>
      <c r="C22" s="95"/>
      <c r="D22" s="94"/>
    </row>
    <row r="23" spans="1:4" ht="12.75">
      <c r="A23" s="101" t="s">
        <v>290</v>
      </c>
      <c r="B23" s="100">
        <f>B13-B15</f>
        <v>-267890056.17999998</v>
      </c>
      <c r="C23" s="100">
        <f>C13-C15</f>
        <v>-359360227.51000005</v>
      </c>
      <c r="D23" s="100">
        <f>D13-D15</f>
        <v>-386099446.18</v>
      </c>
    </row>
    <row r="24" spans="1:4" ht="12.75">
      <c r="A24" s="96"/>
      <c r="B24" s="95"/>
      <c r="C24" s="95"/>
      <c r="D24" s="94"/>
    </row>
    <row r="25" spans="1:4" ht="12.75">
      <c r="A25" s="99" t="s">
        <v>289</v>
      </c>
      <c r="B25" s="98">
        <v>0</v>
      </c>
      <c r="C25" s="98">
        <v>0</v>
      </c>
      <c r="D25" s="97">
        <v>0</v>
      </c>
    </row>
    <row r="26" spans="1:4" ht="12.75">
      <c r="A26" s="96"/>
      <c r="B26" s="95"/>
      <c r="C26" s="95"/>
      <c r="D26" s="94"/>
    </row>
    <row r="27" spans="1:4" ht="12.75">
      <c r="A27" s="99" t="s">
        <v>288</v>
      </c>
      <c r="B27" s="98">
        <v>1690917.89</v>
      </c>
      <c r="C27" s="98">
        <v>1476003.99</v>
      </c>
      <c r="D27" s="97">
        <v>1369555.83</v>
      </c>
    </row>
    <row r="28" spans="1:4" ht="12.75">
      <c r="A28" s="96"/>
      <c r="B28" s="95"/>
      <c r="C28" s="95"/>
      <c r="D28" s="94"/>
    </row>
    <row r="29" spans="1:4" ht="12.75">
      <c r="A29" s="90" t="s">
        <v>287</v>
      </c>
      <c r="B29" s="93">
        <f>B23+B25-B27</f>
        <v>-269580974.07</v>
      </c>
      <c r="C29" s="93">
        <f>C23+C25-C27</f>
        <v>-360836231.50000006</v>
      </c>
      <c r="D29" s="93">
        <f>D23+D25-D27</f>
        <v>-387469002.01</v>
      </c>
    </row>
    <row r="33" spans="1:4" ht="12.75">
      <c r="A33" s="179" t="s">
        <v>189</v>
      </c>
      <c r="B33" s="179"/>
      <c r="C33" s="195" t="s">
        <v>286</v>
      </c>
      <c r="D33" s="195"/>
    </row>
    <row r="34" spans="1:4" ht="12.75">
      <c r="A34" s="179"/>
      <c r="B34" s="179"/>
      <c r="C34" s="92" t="s">
        <v>285</v>
      </c>
      <c r="D34" s="92" t="s">
        <v>284</v>
      </c>
    </row>
    <row r="35" spans="1:4" ht="12.75">
      <c r="A35" s="181" t="s">
        <v>283</v>
      </c>
      <c r="B35" s="180"/>
      <c r="C35" s="91">
        <f>SUM(D29-C29)</f>
        <v>-26632770.50999993</v>
      </c>
      <c r="D35" s="91">
        <f>SUM(D29-B29)</f>
        <v>-117888027.94</v>
      </c>
    </row>
    <row r="39" spans="1:4" ht="12.75">
      <c r="A39" s="182" t="s">
        <v>282</v>
      </c>
      <c r="B39" s="183"/>
      <c r="C39" s="183"/>
      <c r="D39" s="184"/>
    </row>
    <row r="40" spans="1:4" ht="12.75">
      <c r="A40" s="185" t="s">
        <v>281</v>
      </c>
      <c r="B40" s="186"/>
      <c r="C40" s="187"/>
      <c r="D40" s="196">
        <v>0</v>
      </c>
    </row>
    <row r="41" spans="1:4" ht="12.75">
      <c r="A41" s="190" t="s">
        <v>280</v>
      </c>
      <c r="B41" s="191"/>
      <c r="C41" s="192"/>
      <c r="D41" s="197"/>
    </row>
    <row r="44" spans="1:4" ht="12.75">
      <c r="A44" s="188" t="s">
        <v>279</v>
      </c>
      <c r="B44" s="189"/>
      <c r="C44" s="189"/>
      <c r="D44" s="189"/>
    </row>
    <row r="45" spans="1:4" ht="12.75" customHeight="1">
      <c r="A45" s="193" t="s">
        <v>278</v>
      </c>
      <c r="B45" s="193"/>
      <c r="C45" s="193"/>
      <c r="D45" s="193"/>
    </row>
    <row r="46" spans="1:4" ht="12.75">
      <c r="A46" s="193"/>
      <c r="B46" s="193"/>
      <c r="C46" s="193"/>
      <c r="D46" s="193"/>
    </row>
    <row r="47" spans="1:4" ht="12.75">
      <c r="A47" s="194" t="s">
        <v>277</v>
      </c>
      <c r="B47" s="194"/>
      <c r="C47" s="194"/>
      <c r="D47" s="194"/>
    </row>
    <row r="48" spans="1:4" ht="12.75">
      <c r="A48" s="87"/>
      <c r="B48" s="86"/>
      <c r="C48" s="86"/>
      <c r="D48" s="86"/>
    </row>
    <row r="49" spans="1:4" ht="12.75">
      <c r="A49" s="87"/>
      <c r="B49" s="86"/>
      <c r="C49" s="86"/>
      <c r="D49" s="86"/>
    </row>
    <row r="50" spans="1:4" ht="12.75">
      <c r="A50" s="60"/>
      <c r="C50" s="176"/>
      <c r="D50" s="176"/>
    </row>
    <row r="51" spans="1:4" ht="12.75">
      <c r="A51" s="85" t="s">
        <v>41</v>
      </c>
      <c r="C51" s="177" t="s">
        <v>42</v>
      </c>
      <c r="D51" s="177"/>
    </row>
    <row r="52" spans="1:4" ht="12.75">
      <c r="A52" s="85" t="s">
        <v>45</v>
      </c>
      <c r="C52" s="178" t="s">
        <v>43</v>
      </c>
      <c r="D52" s="178"/>
    </row>
  </sheetData>
  <sheetProtection/>
  <mergeCells count="16">
    <mergeCell ref="A3:D5"/>
    <mergeCell ref="A44:D44"/>
    <mergeCell ref="A41:C41"/>
    <mergeCell ref="A45:D46"/>
    <mergeCell ref="A47:D47"/>
    <mergeCell ref="C33:D33"/>
    <mergeCell ref="A33:B34"/>
    <mergeCell ref="D40:D41"/>
    <mergeCell ref="C50:D50"/>
    <mergeCell ref="C51:D51"/>
    <mergeCell ref="C52:D52"/>
    <mergeCell ref="B10:D10"/>
    <mergeCell ref="A35:B35"/>
    <mergeCell ref="A10:A11"/>
    <mergeCell ref="A39:D39"/>
    <mergeCell ref="A40:C40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4" width="20.7109375" style="1" customWidth="1"/>
    <col min="5" max="16384" width="9.140625" style="1" customWidth="1"/>
  </cols>
  <sheetData>
    <row r="3" spans="1:4" ht="12.75" customHeight="1">
      <c r="A3" s="162" t="s">
        <v>44</v>
      </c>
      <c r="B3" s="162"/>
      <c r="C3" s="162"/>
      <c r="D3" s="162"/>
    </row>
    <row r="4" spans="1:4" ht="12.75" customHeight="1">
      <c r="A4" s="162"/>
      <c r="B4" s="162"/>
      <c r="C4" s="162"/>
      <c r="D4" s="162"/>
    </row>
    <row r="5" spans="1:4" ht="12.75" customHeight="1">
      <c r="A5" s="162"/>
      <c r="B5" s="162"/>
      <c r="C5" s="162"/>
      <c r="D5" s="162"/>
    </row>
    <row r="6" ht="12.75"/>
    <row r="7" ht="12.75">
      <c r="A7" s="105" t="s">
        <v>301</v>
      </c>
    </row>
    <row r="10" spans="1:4" ht="12.75">
      <c r="A10" s="179" t="s">
        <v>189</v>
      </c>
      <c r="B10" s="179" t="s">
        <v>299</v>
      </c>
      <c r="C10" s="180"/>
      <c r="D10" s="180"/>
    </row>
    <row r="11" spans="1:4" ht="12.75">
      <c r="A11" s="179"/>
      <c r="B11" s="92" t="s">
        <v>298</v>
      </c>
      <c r="C11" s="92" t="s">
        <v>297</v>
      </c>
      <c r="D11" s="92" t="s">
        <v>296</v>
      </c>
    </row>
    <row r="12" spans="1:4" ht="12.75">
      <c r="A12" s="104"/>
      <c r="B12" s="103"/>
      <c r="C12" s="103"/>
      <c r="D12" s="102"/>
    </row>
    <row r="13" spans="1:4" ht="12.75">
      <c r="A13" s="101" t="s">
        <v>302</v>
      </c>
      <c r="B13" s="100">
        <f>SUM(B15+B17)</f>
        <v>407019858.46</v>
      </c>
      <c r="C13" s="100">
        <f>SUM(C15+C17)</f>
        <v>407360808.76</v>
      </c>
      <c r="D13" s="100">
        <f>SUM(D15+D17)</f>
        <v>407360808.76</v>
      </c>
    </row>
    <row r="14" spans="1:4" ht="12.75">
      <c r="A14" s="96"/>
      <c r="B14" s="95"/>
      <c r="C14" s="95"/>
      <c r="D14" s="94"/>
    </row>
    <row r="15" spans="1:4" ht="12.75">
      <c r="A15" s="96" t="s">
        <v>303</v>
      </c>
      <c r="B15" s="95">
        <v>407019858.46</v>
      </c>
      <c r="C15" s="95">
        <v>407019858.46</v>
      </c>
      <c r="D15" s="94">
        <v>407019858.46</v>
      </c>
    </row>
    <row r="16" spans="1:4" ht="12.75">
      <c r="A16" s="96"/>
      <c r="B16" s="95"/>
      <c r="C16" s="95"/>
      <c r="D16" s="94"/>
    </row>
    <row r="17" spans="1:4" ht="12.75">
      <c r="A17" s="96" t="s">
        <v>304</v>
      </c>
      <c r="B17" s="95">
        <v>0</v>
      </c>
      <c r="C17" s="95">
        <v>340950.3</v>
      </c>
      <c r="D17" s="94">
        <v>340950.3</v>
      </c>
    </row>
    <row r="18" spans="1:4" ht="12.75">
      <c r="A18" s="96"/>
      <c r="B18" s="95"/>
      <c r="C18" s="95"/>
      <c r="D18" s="94"/>
    </row>
    <row r="19" spans="1:4" ht="12.75">
      <c r="A19" s="99" t="s">
        <v>294</v>
      </c>
      <c r="B19" s="100">
        <f>SUM(B21+B23-B25)</f>
        <v>599244790.83</v>
      </c>
      <c r="C19" s="100">
        <f>SUM(C21+C23-C25)</f>
        <v>635147881.04</v>
      </c>
      <c r="D19" s="100">
        <f>SUM(D21+D23-D25)</f>
        <v>648524831.38</v>
      </c>
    </row>
    <row r="20" spans="1:4" ht="12.75">
      <c r="A20" s="96"/>
      <c r="B20" s="95"/>
      <c r="C20" s="95"/>
      <c r="D20" s="94"/>
    </row>
    <row r="21" spans="1:4" ht="12.75">
      <c r="A21" s="99" t="s">
        <v>293</v>
      </c>
      <c r="B21" s="98">
        <v>263960.78</v>
      </c>
      <c r="C21" s="97">
        <v>512431.55</v>
      </c>
      <c r="D21" s="97">
        <v>420808.88</v>
      </c>
    </row>
    <row r="22" spans="1:4" ht="12.75">
      <c r="A22" s="96"/>
      <c r="B22" s="95"/>
      <c r="C22" s="94"/>
      <c r="D22" s="94"/>
    </row>
    <row r="23" spans="1:4" ht="12.75">
      <c r="A23" s="99" t="s">
        <v>292</v>
      </c>
      <c r="B23" s="98">
        <v>600820538.35</v>
      </c>
      <c r="C23" s="97">
        <v>634635449.49</v>
      </c>
      <c r="D23" s="97">
        <v>648104022.5</v>
      </c>
    </row>
    <row r="24" spans="1:4" ht="12.75">
      <c r="A24" s="96"/>
      <c r="B24" s="95"/>
      <c r="C24" s="94"/>
      <c r="D24" s="94"/>
    </row>
    <row r="25" spans="1:4" ht="12.75">
      <c r="A25" s="99" t="s">
        <v>291</v>
      </c>
      <c r="B25" s="98">
        <v>1839708.3</v>
      </c>
      <c r="C25" s="97">
        <v>0</v>
      </c>
      <c r="D25" s="97">
        <v>0</v>
      </c>
    </row>
    <row r="26" spans="1:4" ht="12.75">
      <c r="A26" s="96"/>
      <c r="B26" s="95"/>
      <c r="C26" s="95"/>
      <c r="D26" s="94"/>
    </row>
    <row r="27" spans="1:4" ht="12.75">
      <c r="A27" s="101" t="s">
        <v>290</v>
      </c>
      <c r="B27" s="100">
        <f>B13-B19</f>
        <v>-192224932.37000006</v>
      </c>
      <c r="C27" s="100">
        <f>C13-C19</f>
        <v>-227787072.27999997</v>
      </c>
      <c r="D27" s="100">
        <f>D13-D19</f>
        <v>-241164022.62</v>
      </c>
    </row>
    <row r="28" spans="1:4" ht="12.75">
      <c r="A28" s="96"/>
      <c r="B28" s="95"/>
      <c r="C28" s="95"/>
      <c r="D28" s="94"/>
    </row>
    <row r="29" spans="1:4" ht="12.75">
      <c r="A29" s="99" t="s">
        <v>288</v>
      </c>
      <c r="B29" s="98">
        <v>0</v>
      </c>
      <c r="C29" s="98">
        <v>340950.3</v>
      </c>
      <c r="D29" s="97">
        <v>340950.3</v>
      </c>
    </row>
    <row r="30" spans="1:4" ht="12.75">
      <c r="A30" s="96"/>
      <c r="B30" s="95"/>
      <c r="C30" s="95"/>
      <c r="D30" s="94"/>
    </row>
    <row r="31" spans="1:4" ht="12.75">
      <c r="A31" s="90" t="s">
        <v>287</v>
      </c>
      <c r="B31" s="93">
        <f>B27-B29</f>
        <v>-192224932.37000006</v>
      </c>
      <c r="C31" s="93">
        <f>C27-C29</f>
        <v>-228128022.57999998</v>
      </c>
      <c r="D31" s="93">
        <f>D27-D29</f>
        <v>-241504972.92000002</v>
      </c>
    </row>
    <row r="35" spans="1:4" ht="12.75">
      <c r="A35" s="179" t="s">
        <v>189</v>
      </c>
      <c r="B35" s="179"/>
      <c r="C35" s="195" t="s">
        <v>286</v>
      </c>
      <c r="D35" s="195"/>
    </row>
    <row r="36" spans="1:4" ht="12.75">
      <c r="A36" s="179"/>
      <c r="B36" s="179"/>
      <c r="C36" s="92" t="s">
        <v>285</v>
      </c>
      <c r="D36" s="92" t="s">
        <v>284</v>
      </c>
    </row>
    <row r="37" spans="1:4" ht="12.75">
      <c r="A37" s="181" t="s">
        <v>283</v>
      </c>
      <c r="B37" s="180"/>
      <c r="C37" s="91">
        <f>SUM(D31-C31)</f>
        <v>-13376950.340000033</v>
      </c>
      <c r="D37" s="91">
        <f>SUM(D31-B31)</f>
        <v>-49280040.54999995</v>
      </c>
    </row>
    <row r="41" spans="1:4" ht="12.75">
      <c r="A41" s="182" t="s">
        <v>282</v>
      </c>
      <c r="B41" s="183"/>
      <c r="C41" s="183"/>
      <c r="D41" s="184"/>
    </row>
    <row r="42" spans="1:4" ht="12.75">
      <c r="A42" s="185" t="s">
        <v>281</v>
      </c>
      <c r="B42" s="186"/>
      <c r="C42" s="187"/>
      <c r="D42" s="196">
        <v>0</v>
      </c>
    </row>
    <row r="43" spans="1:4" ht="12.75">
      <c r="A43" s="190" t="s">
        <v>280</v>
      </c>
      <c r="B43" s="191"/>
      <c r="C43" s="192"/>
      <c r="D43" s="197"/>
    </row>
    <row r="46" spans="1:4" ht="12.75">
      <c r="A46" s="188" t="s">
        <v>279</v>
      </c>
      <c r="B46" s="189"/>
      <c r="C46" s="189"/>
      <c r="D46" s="189"/>
    </row>
    <row r="47" spans="1:4" ht="12.75" customHeight="1">
      <c r="A47" s="193" t="s">
        <v>278</v>
      </c>
      <c r="B47" s="193"/>
      <c r="C47" s="193"/>
      <c r="D47" s="193"/>
    </row>
    <row r="48" spans="1:4" ht="12.75">
      <c r="A48" s="193"/>
      <c r="B48" s="193"/>
      <c r="C48" s="193"/>
      <c r="D48" s="193"/>
    </row>
    <row r="49" spans="1:4" ht="12.75">
      <c r="A49" s="194" t="s">
        <v>277</v>
      </c>
      <c r="B49" s="194"/>
      <c r="C49" s="194"/>
      <c r="D49" s="194"/>
    </row>
    <row r="50" spans="1:4" ht="12.75">
      <c r="A50" s="87"/>
      <c r="B50" s="86"/>
      <c r="C50" s="86"/>
      <c r="D50" s="86"/>
    </row>
    <row r="51" spans="1:4" ht="12.75">
      <c r="A51" s="87"/>
      <c r="B51" s="86"/>
      <c r="C51" s="86"/>
      <c r="D51" s="86"/>
    </row>
    <row r="52" spans="1:4" ht="12.75">
      <c r="A52" s="60"/>
      <c r="C52" s="176"/>
      <c r="D52" s="176"/>
    </row>
    <row r="53" spans="1:4" ht="12.75">
      <c r="A53" s="85" t="s">
        <v>41</v>
      </c>
      <c r="C53" s="177" t="s">
        <v>42</v>
      </c>
      <c r="D53" s="177"/>
    </row>
    <row r="54" spans="1:4" ht="12.75">
      <c r="A54" s="85" t="s">
        <v>45</v>
      </c>
      <c r="C54" s="178" t="s">
        <v>43</v>
      </c>
      <c r="D54" s="178"/>
    </row>
  </sheetData>
  <sheetProtection/>
  <mergeCells count="16">
    <mergeCell ref="A3:D5"/>
    <mergeCell ref="A10:A11"/>
    <mergeCell ref="B10:D10"/>
    <mergeCell ref="A35:B36"/>
    <mergeCell ref="C35:D35"/>
    <mergeCell ref="A37:B37"/>
    <mergeCell ref="A49:D49"/>
    <mergeCell ref="C52:D52"/>
    <mergeCell ref="C53:D53"/>
    <mergeCell ref="C54:D54"/>
    <mergeCell ref="A41:D41"/>
    <mergeCell ref="A42:C42"/>
    <mergeCell ref="D42:D43"/>
    <mergeCell ref="A43:C43"/>
    <mergeCell ref="A46:D46"/>
    <mergeCell ref="A47:D48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45.140625" style="1" customWidth="1"/>
    <col min="2" max="2" width="18.57421875" style="1" customWidth="1"/>
    <col min="3" max="3" width="18.28125" style="1" customWidth="1"/>
    <col min="4" max="4" width="18.7109375" style="1" customWidth="1"/>
    <col min="5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06"/>
      <c r="F1" s="106"/>
    </row>
    <row r="2" spans="1:6" ht="12.75" customHeight="1">
      <c r="A2" s="162"/>
      <c r="B2" s="162"/>
      <c r="C2" s="162"/>
      <c r="D2" s="162"/>
      <c r="E2" s="106"/>
      <c r="F2" s="106"/>
    </row>
    <row r="3" spans="1:6" ht="12.75" customHeight="1">
      <c r="A3" s="162"/>
      <c r="B3" s="162"/>
      <c r="C3" s="162"/>
      <c r="D3" s="162"/>
      <c r="E3" s="106"/>
      <c r="F3" s="106"/>
    </row>
    <row r="4" ht="12.75"/>
    <row r="5" ht="12.75">
      <c r="A5" s="105" t="s">
        <v>305</v>
      </c>
    </row>
    <row r="7" spans="1:4" ht="12.75">
      <c r="A7" s="194" t="s">
        <v>306</v>
      </c>
      <c r="B7" s="189"/>
      <c r="C7" s="189"/>
      <c r="D7" s="189"/>
    </row>
    <row r="9" spans="1:4" ht="12.75">
      <c r="A9" s="203" t="s">
        <v>307</v>
      </c>
      <c r="B9" s="199" t="s">
        <v>308</v>
      </c>
      <c r="C9" s="199" t="s">
        <v>309</v>
      </c>
      <c r="D9" s="201" t="s">
        <v>310</v>
      </c>
    </row>
    <row r="10" spans="1:4" ht="12.75">
      <c r="A10" s="204"/>
      <c r="B10" s="200"/>
      <c r="C10" s="200"/>
      <c r="D10" s="202"/>
    </row>
    <row r="11" spans="1:4" s="79" customFormat="1" ht="11.25">
      <c r="A11" s="107" t="s">
        <v>311</v>
      </c>
      <c r="B11" s="108">
        <v>820969000</v>
      </c>
      <c r="C11" s="108">
        <v>827879050.92</v>
      </c>
      <c r="D11" s="109">
        <v>471211747.57</v>
      </c>
    </row>
    <row r="12" spans="1:4" s="79" customFormat="1" ht="11.25">
      <c r="A12" s="110" t="s">
        <v>312</v>
      </c>
      <c r="B12" s="111">
        <v>184897000</v>
      </c>
      <c r="C12" s="111">
        <v>184897000</v>
      </c>
      <c r="D12" s="112">
        <v>106554614.63</v>
      </c>
    </row>
    <row r="13" spans="1:4" s="79" customFormat="1" ht="11.25">
      <c r="A13" s="110" t="s">
        <v>313</v>
      </c>
      <c r="B13" s="111">
        <v>78937000</v>
      </c>
      <c r="C13" s="111">
        <v>80917000</v>
      </c>
      <c r="D13" s="112">
        <v>34817874.33</v>
      </c>
    </row>
    <row r="14" spans="1:4" s="79" customFormat="1" ht="11.25">
      <c r="A14" s="110" t="s">
        <v>314</v>
      </c>
      <c r="B14" s="111">
        <v>72037000</v>
      </c>
      <c r="C14" s="111">
        <v>72037000</v>
      </c>
      <c r="D14" s="112">
        <v>29836629.5</v>
      </c>
    </row>
    <row r="15" spans="1:4" s="79" customFormat="1" ht="11.25">
      <c r="A15" s="110" t="s">
        <v>315</v>
      </c>
      <c r="B15" s="111">
        <v>6900000</v>
      </c>
      <c r="C15" s="111">
        <v>8880000</v>
      </c>
      <c r="D15" s="112">
        <v>4981244.83</v>
      </c>
    </row>
    <row r="16" spans="1:4" s="79" customFormat="1" ht="11.25">
      <c r="A16" s="110" t="s">
        <v>316</v>
      </c>
      <c r="B16" s="111">
        <v>543000</v>
      </c>
      <c r="C16" s="111">
        <v>543000</v>
      </c>
      <c r="D16" s="112">
        <v>403423.52</v>
      </c>
    </row>
    <row r="17" spans="1:4" s="79" customFormat="1" ht="11.25">
      <c r="A17" s="110" t="s">
        <v>317</v>
      </c>
      <c r="B17" s="111">
        <v>70450000</v>
      </c>
      <c r="C17" s="111">
        <v>70480907.92</v>
      </c>
      <c r="D17" s="112">
        <v>24711034.91</v>
      </c>
    </row>
    <row r="18" spans="1:4" s="79" customFormat="1" ht="11.25">
      <c r="A18" s="110" t="s">
        <v>318</v>
      </c>
      <c r="B18" s="111">
        <v>69907000</v>
      </c>
      <c r="C18" s="111">
        <v>69937907.92</v>
      </c>
      <c r="D18" s="112">
        <v>24307611.39</v>
      </c>
    </row>
    <row r="19" spans="1:4" s="79" customFormat="1" ht="11.25">
      <c r="A19" s="110" t="s">
        <v>319</v>
      </c>
      <c r="B19" s="111">
        <v>426023000</v>
      </c>
      <c r="C19" s="111">
        <v>430953050.92</v>
      </c>
      <c r="D19" s="112">
        <v>240329291.73</v>
      </c>
    </row>
    <row r="20" spans="1:4" s="79" customFormat="1" ht="11.25">
      <c r="A20" s="110" t="s">
        <v>320</v>
      </c>
      <c r="B20" s="111">
        <v>130569000</v>
      </c>
      <c r="C20" s="111">
        <v>130569000</v>
      </c>
      <c r="D20" s="112">
        <v>89106543.36</v>
      </c>
    </row>
    <row r="21" spans="1:4" s="79" customFormat="1" ht="11.25">
      <c r="A21" s="110" t="s">
        <v>321</v>
      </c>
      <c r="B21" s="111">
        <v>5481000</v>
      </c>
      <c r="C21" s="111">
        <v>5481000</v>
      </c>
      <c r="D21" s="112">
        <v>4400279.03</v>
      </c>
    </row>
    <row r="22" spans="1:4" s="79" customFormat="1" ht="11.25">
      <c r="A22" s="110" t="s">
        <v>322</v>
      </c>
      <c r="B22" s="111">
        <v>125088000</v>
      </c>
      <c r="C22" s="111">
        <v>125088000</v>
      </c>
      <c r="D22" s="112">
        <v>84706264.33</v>
      </c>
    </row>
    <row r="23" spans="1:4" s="79" customFormat="1" ht="11.25">
      <c r="A23" s="107" t="s">
        <v>232</v>
      </c>
      <c r="B23" s="108">
        <v>39056000</v>
      </c>
      <c r="C23" s="108">
        <v>44481886.61</v>
      </c>
      <c r="D23" s="109">
        <v>5801053.62</v>
      </c>
    </row>
    <row r="24" spans="1:4" s="79" customFormat="1" ht="11.25">
      <c r="A24" s="110" t="s">
        <v>323</v>
      </c>
      <c r="B24" s="111">
        <v>24211000</v>
      </c>
      <c r="C24" s="111">
        <v>24211000</v>
      </c>
      <c r="D24" s="112">
        <v>2159608.8</v>
      </c>
    </row>
    <row r="25" spans="1:4" s="79" customFormat="1" ht="11.25">
      <c r="A25" s="110" t="s">
        <v>324</v>
      </c>
      <c r="B25" s="111">
        <v>0</v>
      </c>
      <c r="C25" s="111">
        <v>0</v>
      </c>
      <c r="D25" s="112">
        <v>0</v>
      </c>
    </row>
    <row r="26" spans="1:4" s="79" customFormat="1" ht="11.25">
      <c r="A26" s="110" t="s">
        <v>325</v>
      </c>
      <c r="B26" s="111">
        <v>635000</v>
      </c>
      <c r="C26" s="111">
        <v>635000</v>
      </c>
      <c r="D26" s="112">
        <v>316486</v>
      </c>
    </row>
    <row r="27" spans="1:4" s="79" customFormat="1" ht="11.25">
      <c r="A27" s="110" t="s">
        <v>326</v>
      </c>
      <c r="B27" s="111">
        <v>14210000</v>
      </c>
      <c r="C27" s="111">
        <v>19635886.61</v>
      </c>
      <c r="D27" s="112">
        <v>3324958.82</v>
      </c>
    </row>
    <row r="28" spans="1:4" s="79" customFormat="1" ht="11.25">
      <c r="A28" s="110" t="s">
        <v>327</v>
      </c>
      <c r="B28" s="111">
        <v>13410000</v>
      </c>
      <c r="C28" s="111">
        <v>18835886.61</v>
      </c>
      <c r="D28" s="112">
        <v>2566046.29</v>
      </c>
    </row>
    <row r="29" spans="1:4" s="79" customFormat="1" ht="11.25">
      <c r="A29" s="110" t="s">
        <v>328</v>
      </c>
      <c r="B29" s="111">
        <v>800000</v>
      </c>
      <c r="C29" s="111">
        <v>800000</v>
      </c>
      <c r="D29" s="112">
        <v>758912.53</v>
      </c>
    </row>
    <row r="30" spans="1:4" s="79" customFormat="1" ht="11.25">
      <c r="A30" s="107" t="s">
        <v>329</v>
      </c>
      <c r="B30" s="108">
        <v>14210000</v>
      </c>
      <c r="C30" s="108">
        <v>19635886.61</v>
      </c>
      <c r="D30" s="109">
        <v>3324958.82</v>
      </c>
    </row>
    <row r="31" spans="1:4" s="79" customFormat="1" ht="11.25">
      <c r="A31" s="107" t="s">
        <v>330</v>
      </c>
      <c r="B31" s="108">
        <v>55932000</v>
      </c>
      <c r="C31" s="108">
        <v>55932000</v>
      </c>
      <c r="D31" s="109">
        <v>31697545.44</v>
      </c>
    </row>
    <row r="32" spans="1:4" s="79" customFormat="1" ht="11.25">
      <c r="A32" s="113" t="s">
        <v>331</v>
      </c>
      <c r="B32" s="114">
        <v>779247000</v>
      </c>
      <c r="C32" s="114">
        <v>791582937.53</v>
      </c>
      <c r="D32" s="115">
        <v>442839160.95</v>
      </c>
    </row>
    <row r="34" spans="1:4" ht="12.75">
      <c r="A34" s="185" t="s">
        <v>332</v>
      </c>
      <c r="B34" s="199" t="s">
        <v>333</v>
      </c>
      <c r="C34" s="199" t="s">
        <v>334</v>
      </c>
      <c r="D34" s="201" t="s">
        <v>335</v>
      </c>
    </row>
    <row r="35" spans="1:4" ht="12.75">
      <c r="A35" s="198"/>
      <c r="B35" s="200"/>
      <c r="C35" s="200"/>
      <c r="D35" s="202"/>
    </row>
    <row r="36" spans="1:4" s="79" customFormat="1" ht="11.25">
      <c r="A36" s="107" t="s">
        <v>336</v>
      </c>
      <c r="B36" s="108">
        <v>685322000</v>
      </c>
      <c r="C36" s="108">
        <v>727345028.7</v>
      </c>
      <c r="D36" s="109">
        <v>321251745.46</v>
      </c>
    </row>
    <row r="37" spans="1:4" s="79" customFormat="1" ht="11.25">
      <c r="A37" s="110" t="s">
        <v>337</v>
      </c>
      <c r="B37" s="111">
        <v>340351000</v>
      </c>
      <c r="C37" s="111">
        <v>342609717.5</v>
      </c>
      <c r="D37" s="112">
        <v>155747270.7</v>
      </c>
    </row>
    <row r="38" spans="1:4" s="79" customFormat="1" ht="11.25">
      <c r="A38" s="110" t="s">
        <v>338</v>
      </c>
      <c r="B38" s="111">
        <v>7113000</v>
      </c>
      <c r="C38" s="111">
        <v>7113000</v>
      </c>
      <c r="D38" s="112">
        <v>2277512.45</v>
      </c>
    </row>
    <row r="39" spans="1:4" s="79" customFormat="1" ht="11.25">
      <c r="A39" s="110" t="s">
        <v>339</v>
      </c>
      <c r="B39" s="111">
        <v>337858000</v>
      </c>
      <c r="C39" s="111">
        <v>377622311.2</v>
      </c>
      <c r="D39" s="112">
        <v>163226962.31</v>
      </c>
    </row>
    <row r="40" spans="1:4" s="79" customFormat="1" ht="11.25">
      <c r="A40" s="107" t="s">
        <v>340</v>
      </c>
      <c r="B40" s="108">
        <v>678209000</v>
      </c>
      <c r="C40" s="108">
        <v>720232028.7</v>
      </c>
      <c r="D40" s="109">
        <v>318974233.01</v>
      </c>
    </row>
    <row r="41" spans="1:4" s="79" customFormat="1" ht="11.25">
      <c r="A41" s="107" t="s">
        <v>341</v>
      </c>
      <c r="B41" s="108">
        <v>108657000</v>
      </c>
      <c r="C41" s="108">
        <v>167924928.51</v>
      </c>
      <c r="D41" s="109">
        <v>16861630.12</v>
      </c>
    </row>
    <row r="42" spans="1:4" s="79" customFormat="1" ht="11.25">
      <c r="A42" s="110" t="s">
        <v>342</v>
      </c>
      <c r="B42" s="111">
        <v>104440000</v>
      </c>
      <c r="C42" s="111">
        <v>163707928.51</v>
      </c>
      <c r="D42" s="112">
        <v>15214004.81</v>
      </c>
    </row>
    <row r="43" spans="1:4" s="79" customFormat="1" ht="11.25">
      <c r="A43" s="110" t="s">
        <v>343</v>
      </c>
      <c r="B43" s="111">
        <v>0</v>
      </c>
      <c r="C43" s="111">
        <v>0</v>
      </c>
      <c r="D43" s="112">
        <v>0</v>
      </c>
    </row>
    <row r="44" spans="1:4" s="79" customFormat="1" ht="11.25">
      <c r="A44" s="110" t="s">
        <v>344</v>
      </c>
      <c r="B44" s="111">
        <v>0</v>
      </c>
      <c r="C44" s="111">
        <v>0</v>
      </c>
      <c r="D44" s="112">
        <v>0</v>
      </c>
    </row>
    <row r="45" spans="1:4" s="79" customFormat="1" ht="11.25">
      <c r="A45" s="110" t="s">
        <v>345</v>
      </c>
      <c r="B45" s="111">
        <v>0</v>
      </c>
      <c r="C45" s="111">
        <v>0</v>
      </c>
      <c r="D45" s="112">
        <v>0</v>
      </c>
    </row>
    <row r="46" spans="1:4" s="79" customFormat="1" ht="11.25">
      <c r="A46" s="110" t="s">
        <v>346</v>
      </c>
      <c r="B46" s="111">
        <v>4217000</v>
      </c>
      <c r="C46" s="111">
        <v>4217000</v>
      </c>
      <c r="D46" s="112">
        <v>1647625.31</v>
      </c>
    </row>
    <row r="47" spans="1:4" s="79" customFormat="1" ht="11.25">
      <c r="A47" s="107" t="s">
        <v>347</v>
      </c>
      <c r="B47" s="108">
        <v>104440000</v>
      </c>
      <c r="C47" s="108">
        <v>163707928.51</v>
      </c>
      <c r="D47" s="109">
        <v>15214004.81</v>
      </c>
    </row>
    <row r="48" spans="1:4" s="79" customFormat="1" ht="11.25">
      <c r="A48" s="107" t="s">
        <v>348</v>
      </c>
      <c r="B48" s="108">
        <v>80021000</v>
      </c>
      <c r="C48" s="108">
        <v>79971000</v>
      </c>
      <c r="D48" s="109">
        <v>0</v>
      </c>
    </row>
    <row r="49" spans="1:4" s="79" customFormat="1" ht="11.25">
      <c r="A49" s="113" t="s">
        <v>349</v>
      </c>
      <c r="B49" s="114">
        <v>862670000</v>
      </c>
      <c r="C49" s="114">
        <v>963910957.21</v>
      </c>
      <c r="D49" s="115">
        <v>334188237.82</v>
      </c>
    </row>
    <row r="52" spans="1:4" s="79" customFormat="1" ht="11.25">
      <c r="A52" s="116" t="s">
        <v>350</v>
      </c>
      <c r="B52" s="117">
        <v>-83423000</v>
      </c>
      <c r="C52" s="117">
        <v>-172328019.68</v>
      </c>
      <c r="D52" s="118">
        <v>108650923.13</v>
      </c>
    </row>
    <row r="53" spans="1:4" ht="12.75">
      <c r="A53" s="96"/>
      <c r="B53" s="10"/>
      <c r="C53" s="10"/>
      <c r="D53" s="11"/>
    </row>
    <row r="54" spans="1:4" ht="12.75">
      <c r="A54" s="119" t="s">
        <v>351</v>
      </c>
      <c r="B54" s="120"/>
      <c r="C54" s="120"/>
      <c r="D54" s="115">
        <v>25346000</v>
      </c>
    </row>
    <row r="58" spans="1:4" ht="12.75">
      <c r="A58" s="194" t="s">
        <v>279</v>
      </c>
      <c r="B58" s="189"/>
      <c r="C58" s="189"/>
      <c r="D58" s="189"/>
    </row>
    <row r="61" spans="1:4" ht="12.75">
      <c r="A61" s="60"/>
      <c r="C61" s="60"/>
      <c r="D61" s="60"/>
    </row>
    <row r="62" spans="1:4" ht="12.75">
      <c r="A62" s="85" t="s">
        <v>41</v>
      </c>
      <c r="C62" s="177" t="s">
        <v>42</v>
      </c>
      <c r="D62" s="177"/>
    </row>
    <row r="63" spans="1:4" ht="12.75">
      <c r="A63" s="85" t="s">
        <v>45</v>
      </c>
      <c r="C63" s="178" t="s">
        <v>43</v>
      </c>
      <c r="D63" s="178"/>
    </row>
  </sheetData>
  <sheetProtection/>
  <mergeCells count="13">
    <mergeCell ref="A1:D3"/>
    <mergeCell ref="A7:D7"/>
    <mergeCell ref="A9:A10"/>
    <mergeCell ref="B9:B10"/>
    <mergeCell ref="C9:C10"/>
    <mergeCell ref="D9:D10"/>
    <mergeCell ref="C63:D63"/>
    <mergeCell ref="A34:A35"/>
    <mergeCell ref="B34:B35"/>
    <mergeCell ref="C34:C35"/>
    <mergeCell ref="D34:D35"/>
    <mergeCell ref="A58:D58"/>
    <mergeCell ref="C62:D62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7.00390625" style="1" customWidth="1"/>
    <col min="2" max="2" width="6.28125" style="1" customWidth="1"/>
    <col min="3" max="3" width="9.140625" style="1" customWidth="1"/>
    <col min="4" max="4" width="31.7109375" style="1" customWidth="1"/>
    <col min="5" max="5" width="15.8515625" style="1" customWidth="1"/>
    <col min="6" max="7" width="12.8515625" style="1" bestFit="1" customWidth="1"/>
    <col min="8" max="9" width="12.00390625" style="1" bestFit="1" customWidth="1"/>
    <col min="10" max="10" width="16.28125" style="1" customWidth="1"/>
    <col min="11" max="11" width="10.00390625" style="1" customWidth="1"/>
    <col min="12" max="12" width="12.8515625" style="1" bestFit="1" customWidth="1"/>
    <col min="13" max="16384" width="9.140625" style="1" customWidth="1"/>
  </cols>
  <sheetData>
    <row r="1" spans="1:12" ht="12.75" customHeight="1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2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ht="12.75"/>
    <row r="5" ht="12.75">
      <c r="A5" s="105" t="s">
        <v>352</v>
      </c>
    </row>
    <row r="8" spans="1:12" s="79" customFormat="1" ht="11.25">
      <c r="A8" s="121" t="s">
        <v>353</v>
      </c>
      <c r="B8" s="122"/>
      <c r="C8" s="122"/>
      <c r="D8" s="122"/>
      <c r="E8" s="206" t="s">
        <v>354</v>
      </c>
      <c r="F8" s="207"/>
      <c r="G8" s="207"/>
      <c r="H8" s="206" t="s">
        <v>207</v>
      </c>
      <c r="I8" s="207"/>
      <c r="J8" s="205" t="s">
        <v>355</v>
      </c>
      <c r="K8" s="205" t="s">
        <v>356</v>
      </c>
      <c r="L8" s="208" t="s">
        <v>357</v>
      </c>
    </row>
    <row r="9" spans="1:12" s="79" customFormat="1" ht="11.25">
      <c r="A9" s="123" t="s">
        <v>358</v>
      </c>
      <c r="B9" s="124"/>
      <c r="C9" s="125"/>
      <c r="D9" s="125"/>
      <c r="E9" s="206" t="s">
        <v>359</v>
      </c>
      <c r="F9" s="205" t="s">
        <v>360</v>
      </c>
      <c r="G9" s="206" t="s">
        <v>361</v>
      </c>
      <c r="H9" s="205" t="s">
        <v>362</v>
      </c>
      <c r="I9" s="205" t="s">
        <v>363</v>
      </c>
      <c r="J9" s="205"/>
      <c r="K9" s="205"/>
      <c r="L9" s="209"/>
    </row>
    <row r="10" spans="1:12" s="79" customFormat="1" ht="11.25">
      <c r="A10" s="123" t="s">
        <v>364</v>
      </c>
      <c r="B10" s="124"/>
      <c r="C10" s="124"/>
      <c r="D10" s="125"/>
      <c r="E10" s="206"/>
      <c r="F10" s="205"/>
      <c r="G10" s="206"/>
      <c r="H10" s="205"/>
      <c r="I10" s="205"/>
      <c r="J10" s="205"/>
      <c r="K10" s="205"/>
      <c r="L10" s="209"/>
    </row>
    <row r="11" spans="1:12" s="79" customFormat="1" ht="22.5" customHeight="1">
      <c r="A11" s="119" t="s">
        <v>365</v>
      </c>
      <c r="B11" s="126"/>
      <c r="C11" s="127"/>
      <c r="D11" s="126"/>
      <c r="E11" s="206"/>
      <c r="F11" s="205"/>
      <c r="G11" s="206"/>
      <c r="H11" s="205"/>
      <c r="I11" s="205"/>
      <c r="J11" s="205"/>
      <c r="K11" s="205"/>
      <c r="L11" s="210"/>
    </row>
    <row r="12" spans="1:12" s="79" customFormat="1" ht="11.25">
      <c r="A12" s="116" t="s">
        <v>366</v>
      </c>
      <c r="B12" s="128"/>
      <c r="C12" s="128"/>
      <c r="D12" s="128"/>
      <c r="E12" s="129"/>
      <c r="F12" s="129"/>
      <c r="G12" s="130"/>
      <c r="H12" s="129"/>
      <c r="I12" s="130"/>
      <c r="J12" s="131"/>
      <c r="K12" s="132"/>
      <c r="L12" s="131"/>
    </row>
    <row r="13" spans="1:12" s="79" customFormat="1" ht="11.25">
      <c r="A13" s="107" t="s">
        <v>367</v>
      </c>
      <c r="B13" s="124"/>
      <c r="C13" s="125"/>
      <c r="D13" s="125"/>
      <c r="E13" s="133"/>
      <c r="F13" s="133"/>
      <c r="G13" s="134"/>
      <c r="H13" s="133"/>
      <c r="I13" s="134"/>
      <c r="J13" s="135"/>
      <c r="K13" s="136"/>
      <c r="L13" s="135"/>
    </row>
    <row r="14" spans="1:12" s="79" customFormat="1" ht="11.25">
      <c r="A14" s="107" t="s">
        <v>368</v>
      </c>
      <c r="B14" s="125"/>
      <c r="C14" s="124"/>
      <c r="D14" s="125"/>
      <c r="E14" s="133"/>
      <c r="F14" s="133"/>
      <c r="G14" s="134"/>
      <c r="H14" s="133"/>
      <c r="I14" s="134"/>
      <c r="J14" s="135"/>
      <c r="K14" s="136"/>
      <c r="L14" s="135"/>
    </row>
    <row r="15" spans="1:12" s="79" customFormat="1" ht="11.25">
      <c r="A15" s="110" t="s">
        <v>369</v>
      </c>
      <c r="B15" s="124"/>
      <c r="C15" s="124"/>
      <c r="D15" s="124"/>
      <c r="E15" s="111">
        <v>0</v>
      </c>
      <c r="F15" s="111">
        <v>0</v>
      </c>
      <c r="G15" s="137">
        <v>0</v>
      </c>
      <c r="H15" s="111">
        <v>13392.17</v>
      </c>
      <c r="I15" s="137">
        <v>0</v>
      </c>
      <c r="J15" s="111">
        <v>-13392.17</v>
      </c>
      <c r="K15" s="137">
        <v>0</v>
      </c>
      <c r="L15" s="111">
        <v>-13392.17</v>
      </c>
    </row>
    <row r="16" spans="1:12" s="79" customFormat="1" ht="11.25">
      <c r="A16" s="110" t="s">
        <v>370</v>
      </c>
      <c r="B16" s="124"/>
      <c r="C16" s="124"/>
      <c r="D16" s="124"/>
      <c r="E16" s="111">
        <v>0</v>
      </c>
      <c r="F16" s="111">
        <v>0</v>
      </c>
      <c r="G16" s="137">
        <v>0</v>
      </c>
      <c r="H16" s="111">
        <v>0</v>
      </c>
      <c r="I16" s="137">
        <v>0</v>
      </c>
      <c r="J16" s="111">
        <v>0</v>
      </c>
      <c r="K16" s="137">
        <v>0</v>
      </c>
      <c r="L16" s="111">
        <v>0</v>
      </c>
    </row>
    <row r="17" spans="1:12" s="79" customFormat="1" ht="11.25">
      <c r="A17" s="110" t="s">
        <v>371</v>
      </c>
      <c r="B17" s="124"/>
      <c r="C17" s="124"/>
      <c r="D17" s="124"/>
      <c r="E17" s="111">
        <v>76419036.58</v>
      </c>
      <c r="F17" s="111">
        <v>163293232.64</v>
      </c>
      <c r="G17" s="137">
        <v>239712269.22</v>
      </c>
      <c r="H17" s="111">
        <v>204613.31</v>
      </c>
      <c r="I17" s="137">
        <v>9307054.6</v>
      </c>
      <c r="J17" s="111">
        <v>230200601.31</v>
      </c>
      <c r="K17" s="137">
        <v>0</v>
      </c>
      <c r="L17" s="111">
        <v>230200601.31</v>
      </c>
    </row>
    <row r="18" spans="1:12" s="79" customFormat="1" ht="11.25">
      <c r="A18" s="110" t="s">
        <v>372</v>
      </c>
      <c r="B18" s="124"/>
      <c r="C18" s="124"/>
      <c r="D18" s="124"/>
      <c r="E18" s="111">
        <v>153008.57</v>
      </c>
      <c r="F18" s="111">
        <v>2679557.19</v>
      </c>
      <c r="G18" s="137">
        <v>2832565.76</v>
      </c>
      <c r="H18" s="111">
        <v>0</v>
      </c>
      <c r="I18" s="137">
        <v>0</v>
      </c>
      <c r="J18" s="111">
        <v>2832565.76</v>
      </c>
      <c r="K18" s="137">
        <v>0</v>
      </c>
      <c r="L18" s="111">
        <v>2832565.76</v>
      </c>
    </row>
    <row r="19" spans="1:12" s="79" customFormat="1" ht="11.25">
      <c r="A19" s="110" t="s">
        <v>373</v>
      </c>
      <c r="B19" s="124"/>
      <c r="C19" s="124"/>
      <c r="D19" s="124"/>
      <c r="E19" s="111">
        <v>1210557.63</v>
      </c>
      <c r="F19" s="111">
        <v>0</v>
      </c>
      <c r="G19" s="137">
        <v>1210557.63</v>
      </c>
      <c r="H19" s="111">
        <v>0</v>
      </c>
      <c r="I19" s="137">
        <v>0</v>
      </c>
      <c r="J19" s="111">
        <v>1210557.63</v>
      </c>
      <c r="K19" s="137">
        <v>0</v>
      </c>
      <c r="L19" s="111">
        <v>1210557.63</v>
      </c>
    </row>
    <row r="20" spans="1:12" s="79" customFormat="1" ht="11.25">
      <c r="A20" s="110" t="s">
        <v>374</v>
      </c>
      <c r="B20" s="124"/>
      <c r="C20" s="124"/>
      <c r="D20" s="124"/>
      <c r="E20" s="111">
        <v>8081349.02</v>
      </c>
      <c r="F20" s="111">
        <v>7739797.54</v>
      </c>
      <c r="G20" s="137">
        <v>15821146.56</v>
      </c>
      <c r="H20" s="111">
        <v>1613.38</v>
      </c>
      <c r="I20" s="137">
        <v>2070479</v>
      </c>
      <c r="J20" s="111">
        <v>13749054.18</v>
      </c>
      <c r="K20" s="137">
        <v>0</v>
      </c>
      <c r="L20" s="111">
        <v>13749054.18</v>
      </c>
    </row>
    <row r="21" spans="1:12" s="79" customFormat="1" ht="11.25">
      <c r="A21" s="110" t="s">
        <v>375</v>
      </c>
      <c r="B21" s="124"/>
      <c r="C21" s="124"/>
      <c r="D21" s="124"/>
      <c r="E21" s="111">
        <v>0</v>
      </c>
      <c r="F21" s="111">
        <v>0</v>
      </c>
      <c r="G21" s="137">
        <v>0</v>
      </c>
      <c r="H21" s="111">
        <v>26055.99</v>
      </c>
      <c r="I21" s="137">
        <v>1093785.14</v>
      </c>
      <c r="J21" s="111">
        <v>-1119841.13</v>
      </c>
      <c r="K21" s="137">
        <v>0</v>
      </c>
      <c r="L21" s="111">
        <v>-1119841.13</v>
      </c>
    </row>
    <row r="22" spans="1:12" s="79" customFormat="1" ht="11.25">
      <c r="A22" s="110" t="s">
        <v>376</v>
      </c>
      <c r="B22" s="124"/>
      <c r="C22" s="124"/>
      <c r="D22" s="124"/>
      <c r="E22" s="111">
        <v>0</v>
      </c>
      <c r="F22" s="111">
        <v>0</v>
      </c>
      <c r="G22" s="137">
        <v>0</v>
      </c>
      <c r="H22" s="111">
        <v>0</v>
      </c>
      <c r="I22" s="137">
        <v>0</v>
      </c>
      <c r="J22" s="111">
        <v>0</v>
      </c>
      <c r="K22" s="137">
        <v>0</v>
      </c>
      <c r="L22" s="111">
        <v>0</v>
      </c>
    </row>
    <row r="23" spans="1:12" s="79" customFormat="1" ht="11.25">
      <c r="A23" s="110" t="s">
        <v>377</v>
      </c>
      <c r="B23" s="124"/>
      <c r="C23" s="124"/>
      <c r="D23" s="124"/>
      <c r="E23" s="111">
        <v>0</v>
      </c>
      <c r="F23" s="111">
        <v>0</v>
      </c>
      <c r="G23" s="137">
        <v>0</v>
      </c>
      <c r="H23" s="111">
        <v>0</v>
      </c>
      <c r="I23" s="137">
        <v>113714.76</v>
      </c>
      <c r="J23" s="111">
        <v>-113714.76</v>
      </c>
      <c r="K23" s="137">
        <v>0</v>
      </c>
      <c r="L23" s="111">
        <v>-113714.76</v>
      </c>
    </row>
    <row r="24" spans="1:12" s="79" customFormat="1" ht="11.25">
      <c r="A24" s="110" t="s">
        <v>378</v>
      </c>
      <c r="B24" s="124"/>
      <c r="C24" s="124"/>
      <c r="D24" s="124"/>
      <c r="E24" s="111">
        <v>0</v>
      </c>
      <c r="F24" s="111">
        <v>0</v>
      </c>
      <c r="G24" s="137">
        <v>0</v>
      </c>
      <c r="H24" s="111">
        <v>0</v>
      </c>
      <c r="I24" s="137">
        <v>0</v>
      </c>
      <c r="J24" s="111">
        <v>0</v>
      </c>
      <c r="K24" s="137">
        <v>0</v>
      </c>
      <c r="L24" s="111">
        <v>0</v>
      </c>
    </row>
    <row r="25" spans="1:12" s="79" customFormat="1" ht="11.25">
      <c r="A25" s="110" t="s">
        <v>379</v>
      </c>
      <c r="B25" s="124"/>
      <c r="C25" s="124"/>
      <c r="D25" s="124"/>
      <c r="E25" s="111">
        <v>0</v>
      </c>
      <c r="F25" s="111">
        <v>0</v>
      </c>
      <c r="G25" s="137">
        <v>0</v>
      </c>
      <c r="H25" s="111">
        <v>0</v>
      </c>
      <c r="I25" s="137">
        <v>0</v>
      </c>
      <c r="J25" s="111">
        <v>0</v>
      </c>
      <c r="K25" s="137">
        <v>0</v>
      </c>
      <c r="L25" s="111">
        <v>0</v>
      </c>
    </row>
    <row r="26" spans="1:12" s="79" customFormat="1" ht="11.25">
      <c r="A26" s="110" t="s">
        <v>380</v>
      </c>
      <c r="B26" s="124"/>
      <c r="C26" s="124"/>
      <c r="D26" s="124"/>
      <c r="E26" s="111">
        <v>0</v>
      </c>
      <c r="F26" s="111">
        <v>0</v>
      </c>
      <c r="G26" s="137">
        <v>0</v>
      </c>
      <c r="H26" s="111">
        <v>0</v>
      </c>
      <c r="I26" s="137">
        <v>0</v>
      </c>
      <c r="J26" s="111">
        <v>0</v>
      </c>
      <c r="K26" s="137">
        <v>0</v>
      </c>
      <c r="L26" s="111">
        <v>0</v>
      </c>
    </row>
    <row r="27" spans="1:12" s="79" customFormat="1" ht="11.25">
      <c r="A27" s="110" t="s">
        <v>381</v>
      </c>
      <c r="B27" s="124"/>
      <c r="C27" s="124"/>
      <c r="D27" s="124"/>
      <c r="E27" s="111">
        <v>-7005336.84</v>
      </c>
      <c r="F27" s="111">
        <v>8243807.84</v>
      </c>
      <c r="G27" s="137">
        <v>1238471</v>
      </c>
      <c r="H27" s="111">
        <v>79041.02</v>
      </c>
      <c r="I27" s="137">
        <v>6911895.13</v>
      </c>
      <c r="J27" s="111">
        <v>-5752465.15</v>
      </c>
      <c r="K27" s="137">
        <v>0</v>
      </c>
      <c r="L27" s="111">
        <v>-5752465.15</v>
      </c>
    </row>
    <row r="28" spans="1:12" s="79" customFormat="1" ht="11.25">
      <c r="A28" s="110" t="s">
        <v>382</v>
      </c>
      <c r="B28" s="124"/>
      <c r="C28" s="124"/>
      <c r="D28" s="124"/>
      <c r="E28" s="111">
        <v>0</v>
      </c>
      <c r="F28" s="111">
        <v>0</v>
      </c>
      <c r="G28" s="137">
        <v>0</v>
      </c>
      <c r="H28" s="111">
        <v>0</v>
      </c>
      <c r="I28" s="137">
        <v>0</v>
      </c>
      <c r="J28" s="111">
        <v>0</v>
      </c>
      <c r="K28" s="137">
        <v>0</v>
      </c>
      <c r="L28" s="111">
        <v>0</v>
      </c>
    </row>
    <row r="29" spans="1:12" s="79" customFormat="1" ht="11.25">
      <c r="A29" s="110" t="s">
        <v>383</v>
      </c>
      <c r="B29" s="124"/>
      <c r="C29" s="124"/>
      <c r="D29" s="124"/>
      <c r="E29" s="111">
        <v>0</v>
      </c>
      <c r="F29" s="111">
        <v>0</v>
      </c>
      <c r="G29" s="137">
        <v>0</v>
      </c>
      <c r="H29" s="111">
        <v>220000</v>
      </c>
      <c r="I29" s="137">
        <v>0</v>
      </c>
      <c r="J29" s="111">
        <v>-220000</v>
      </c>
      <c r="K29" s="137">
        <v>0</v>
      </c>
      <c r="L29" s="111">
        <v>-220000</v>
      </c>
    </row>
    <row r="30" spans="1:12" s="79" customFormat="1" ht="11.25">
      <c r="A30" s="110" t="s">
        <v>384</v>
      </c>
      <c r="B30" s="124"/>
      <c r="C30" s="124"/>
      <c r="D30" s="124"/>
      <c r="E30" s="111">
        <v>0</v>
      </c>
      <c r="F30" s="111">
        <v>0</v>
      </c>
      <c r="G30" s="137">
        <v>0</v>
      </c>
      <c r="H30" s="111">
        <v>0</v>
      </c>
      <c r="I30" s="137">
        <v>0</v>
      </c>
      <c r="J30" s="111">
        <v>0</v>
      </c>
      <c r="K30" s="137">
        <v>0</v>
      </c>
      <c r="L30" s="111">
        <v>0</v>
      </c>
    </row>
    <row r="31" spans="1:12" s="79" customFormat="1" ht="11.25">
      <c r="A31" s="110" t="s">
        <v>385</v>
      </c>
      <c r="B31" s="124"/>
      <c r="C31" s="124"/>
      <c r="D31" s="124"/>
      <c r="E31" s="111">
        <v>201761.25</v>
      </c>
      <c r="F31" s="111">
        <v>286167.98</v>
      </c>
      <c r="G31" s="137">
        <v>487929.23</v>
      </c>
      <c r="H31" s="111">
        <v>0</v>
      </c>
      <c r="I31" s="137">
        <v>558750.86</v>
      </c>
      <c r="J31" s="111">
        <v>-70821.63</v>
      </c>
      <c r="K31" s="137">
        <v>0</v>
      </c>
      <c r="L31" s="111">
        <v>-70821.63</v>
      </c>
    </row>
    <row r="32" spans="1:12" s="79" customFormat="1" ht="11.25">
      <c r="A32" s="107" t="s">
        <v>386</v>
      </c>
      <c r="B32" s="138"/>
      <c r="C32" s="138"/>
      <c r="D32" s="138"/>
      <c r="E32" s="108">
        <f>SUM(E15:E31)</f>
        <v>79060376.20999998</v>
      </c>
      <c r="F32" s="108">
        <f aca="true" t="shared" si="0" ref="F32:L32">SUM(F15:F31)</f>
        <v>182242563.18999997</v>
      </c>
      <c r="G32" s="108">
        <f t="shared" si="0"/>
        <v>261302939.39999998</v>
      </c>
      <c r="H32" s="108">
        <f t="shared" si="0"/>
        <v>544715.87</v>
      </c>
      <c r="I32" s="108">
        <f t="shared" si="0"/>
        <v>20055679.49</v>
      </c>
      <c r="J32" s="108">
        <f t="shared" si="0"/>
        <v>240702544.04000002</v>
      </c>
      <c r="K32" s="108">
        <f t="shared" si="0"/>
        <v>0</v>
      </c>
      <c r="L32" s="108">
        <f t="shared" si="0"/>
        <v>240702544.04000002</v>
      </c>
    </row>
    <row r="33" spans="1:12" s="79" customFormat="1" ht="11.25">
      <c r="A33" s="110"/>
      <c r="B33" s="124"/>
      <c r="C33" s="124"/>
      <c r="D33" s="124"/>
      <c r="E33" s="111"/>
      <c r="F33" s="111"/>
      <c r="G33" s="137"/>
      <c r="H33" s="111"/>
      <c r="I33" s="137"/>
      <c r="J33" s="111"/>
      <c r="K33" s="137"/>
      <c r="L33" s="111"/>
    </row>
    <row r="34" spans="1:12" s="79" customFormat="1" ht="11.25">
      <c r="A34" s="107" t="s">
        <v>387</v>
      </c>
      <c r="B34" s="124"/>
      <c r="C34" s="124"/>
      <c r="D34" s="124"/>
      <c r="E34" s="139"/>
      <c r="F34" s="139"/>
      <c r="G34" s="140"/>
      <c r="H34" s="139"/>
      <c r="I34" s="140"/>
      <c r="J34" s="139"/>
      <c r="K34" s="140"/>
      <c r="L34" s="139"/>
    </row>
    <row r="35" spans="1:12" s="79" customFormat="1" ht="11.25">
      <c r="A35" s="110" t="s">
        <v>388</v>
      </c>
      <c r="B35" s="124"/>
      <c r="C35" s="124"/>
      <c r="D35" s="124"/>
      <c r="E35" s="111">
        <v>3345.26</v>
      </c>
      <c r="F35" s="111">
        <v>45134.82</v>
      </c>
      <c r="G35" s="137">
        <v>48480.08</v>
      </c>
      <c r="H35" s="111">
        <v>0</v>
      </c>
      <c r="I35" s="137">
        <v>0</v>
      </c>
      <c r="J35" s="111">
        <v>48480.08</v>
      </c>
      <c r="K35" s="137">
        <v>0</v>
      </c>
      <c r="L35" s="111">
        <v>48480.08</v>
      </c>
    </row>
    <row r="36" spans="1:12" s="79" customFormat="1" ht="11.25">
      <c r="A36" s="110" t="s">
        <v>389</v>
      </c>
      <c r="B36" s="124"/>
      <c r="C36" s="124"/>
      <c r="D36" s="124"/>
      <c r="E36" s="111">
        <v>0</v>
      </c>
      <c r="F36" s="111">
        <v>0</v>
      </c>
      <c r="G36" s="137">
        <v>0</v>
      </c>
      <c r="H36" s="111">
        <v>0</v>
      </c>
      <c r="I36" s="137">
        <v>0</v>
      </c>
      <c r="J36" s="111">
        <v>0</v>
      </c>
      <c r="K36" s="137">
        <v>0</v>
      </c>
      <c r="L36" s="111">
        <v>0</v>
      </c>
    </row>
    <row r="37" spans="1:12" s="79" customFormat="1" ht="11.25">
      <c r="A37" s="110" t="s">
        <v>390</v>
      </c>
      <c r="B37" s="124"/>
      <c r="C37" s="124"/>
      <c r="D37" s="124"/>
      <c r="E37" s="111">
        <v>0</v>
      </c>
      <c r="F37" s="111">
        <v>0</v>
      </c>
      <c r="G37" s="137">
        <v>0</v>
      </c>
      <c r="H37" s="111">
        <v>0</v>
      </c>
      <c r="I37" s="137">
        <v>0</v>
      </c>
      <c r="J37" s="111">
        <v>0</v>
      </c>
      <c r="K37" s="137">
        <v>0</v>
      </c>
      <c r="L37" s="111">
        <v>0</v>
      </c>
    </row>
    <row r="38" spans="1:12" s="79" customFormat="1" ht="11.25">
      <c r="A38" s="110" t="s">
        <v>391</v>
      </c>
      <c r="B38" s="124"/>
      <c r="C38" s="124"/>
      <c r="D38" s="124"/>
      <c r="E38" s="111">
        <v>0</v>
      </c>
      <c r="F38" s="111">
        <v>0</v>
      </c>
      <c r="G38" s="137">
        <v>0</v>
      </c>
      <c r="H38" s="111">
        <v>0</v>
      </c>
      <c r="I38" s="137">
        <v>0</v>
      </c>
      <c r="J38" s="111">
        <v>0</v>
      </c>
      <c r="K38" s="137">
        <v>0</v>
      </c>
      <c r="L38" s="111">
        <v>0</v>
      </c>
    </row>
    <row r="39" spans="1:12" s="79" customFormat="1" ht="11.25">
      <c r="A39" s="110" t="s">
        <v>392</v>
      </c>
      <c r="B39" s="124"/>
      <c r="C39" s="124"/>
      <c r="D39" s="124"/>
      <c r="E39" s="111">
        <v>4734.39</v>
      </c>
      <c r="F39" s="111">
        <v>98025.86</v>
      </c>
      <c r="G39" s="137">
        <v>102760.25</v>
      </c>
      <c r="H39" s="111">
        <v>476720.1</v>
      </c>
      <c r="I39" s="137">
        <v>0</v>
      </c>
      <c r="J39" s="111">
        <v>-373959.85</v>
      </c>
      <c r="K39" s="137">
        <v>0</v>
      </c>
      <c r="L39" s="111">
        <v>-373959.85</v>
      </c>
    </row>
    <row r="40" spans="1:12" s="79" customFormat="1" ht="11.25">
      <c r="A40" s="110" t="s">
        <v>393</v>
      </c>
      <c r="B40" s="124"/>
      <c r="C40" s="124"/>
      <c r="D40" s="124"/>
      <c r="E40" s="111">
        <v>0</v>
      </c>
      <c r="F40" s="111">
        <v>-0.09</v>
      </c>
      <c r="G40" s="137">
        <v>-0.09</v>
      </c>
      <c r="H40" s="111">
        <v>0</v>
      </c>
      <c r="I40" s="137">
        <v>0</v>
      </c>
      <c r="J40" s="111">
        <v>-0.09</v>
      </c>
      <c r="K40" s="137">
        <v>0</v>
      </c>
      <c r="L40" s="111">
        <v>-0.09</v>
      </c>
    </row>
    <row r="41" spans="1:12" s="79" customFormat="1" ht="11.25">
      <c r="A41" s="110" t="s">
        <v>394</v>
      </c>
      <c r="B41" s="124"/>
      <c r="C41" s="124"/>
      <c r="D41" s="124"/>
      <c r="E41" s="111">
        <v>-13113.34</v>
      </c>
      <c r="F41" s="111">
        <v>25945.86</v>
      </c>
      <c r="G41" s="137">
        <v>12832.52</v>
      </c>
      <c r="H41" s="111">
        <v>0</v>
      </c>
      <c r="I41" s="137">
        <v>0</v>
      </c>
      <c r="J41" s="111">
        <v>12832.52</v>
      </c>
      <c r="K41" s="137">
        <v>0</v>
      </c>
      <c r="L41" s="111">
        <v>12832.52</v>
      </c>
    </row>
    <row r="42" spans="1:12" s="79" customFormat="1" ht="11.25">
      <c r="A42" s="110" t="s">
        <v>395</v>
      </c>
      <c r="B42" s="124"/>
      <c r="C42" s="124"/>
      <c r="D42" s="124"/>
      <c r="E42" s="111">
        <v>-5612.13</v>
      </c>
      <c r="F42" s="111">
        <v>5612.13</v>
      </c>
      <c r="G42" s="137">
        <v>0</v>
      </c>
      <c r="H42" s="111">
        <v>0</v>
      </c>
      <c r="I42" s="137">
        <v>0</v>
      </c>
      <c r="J42" s="111">
        <v>0</v>
      </c>
      <c r="K42" s="137">
        <v>0</v>
      </c>
      <c r="L42" s="111">
        <v>0</v>
      </c>
    </row>
    <row r="43" spans="1:12" s="79" customFormat="1" ht="11.25">
      <c r="A43" s="110" t="s">
        <v>396</v>
      </c>
      <c r="B43" s="124"/>
      <c r="C43" s="124"/>
      <c r="D43" s="124"/>
      <c r="E43" s="111">
        <v>-16885.7</v>
      </c>
      <c r="F43" s="111">
        <v>50033.03</v>
      </c>
      <c r="G43" s="137">
        <v>33147.33</v>
      </c>
      <c r="H43" s="111">
        <v>68250</v>
      </c>
      <c r="I43" s="137">
        <v>0</v>
      </c>
      <c r="J43" s="111">
        <v>-35102.67</v>
      </c>
      <c r="K43" s="137">
        <v>0</v>
      </c>
      <c r="L43" s="111">
        <v>-35102.67</v>
      </c>
    </row>
    <row r="44" spans="1:12" s="79" customFormat="1" ht="11.25">
      <c r="A44" s="110" t="s">
        <v>397</v>
      </c>
      <c r="B44" s="124"/>
      <c r="C44" s="124"/>
      <c r="D44" s="124"/>
      <c r="E44" s="111">
        <v>-119225.91</v>
      </c>
      <c r="F44" s="111">
        <v>265087.92</v>
      </c>
      <c r="G44" s="137">
        <v>145862.01</v>
      </c>
      <c r="H44" s="111">
        <v>0</v>
      </c>
      <c r="I44" s="137">
        <v>0</v>
      </c>
      <c r="J44" s="111">
        <v>145862.01</v>
      </c>
      <c r="K44" s="137">
        <v>0</v>
      </c>
      <c r="L44" s="111">
        <v>145862.01</v>
      </c>
    </row>
    <row r="45" spans="1:12" s="79" customFormat="1" ht="11.25">
      <c r="A45" s="110" t="s">
        <v>398</v>
      </c>
      <c r="B45" s="124"/>
      <c r="C45" s="124"/>
      <c r="D45" s="124"/>
      <c r="E45" s="111">
        <v>-262907.41</v>
      </c>
      <c r="F45" s="111">
        <v>894681.58</v>
      </c>
      <c r="G45" s="137">
        <v>631774.17</v>
      </c>
      <c r="H45" s="111">
        <v>0</v>
      </c>
      <c r="I45" s="137">
        <v>0</v>
      </c>
      <c r="J45" s="111">
        <v>631774.17</v>
      </c>
      <c r="K45" s="137">
        <v>0</v>
      </c>
      <c r="L45" s="111">
        <v>631774.17</v>
      </c>
    </row>
    <row r="46" spans="1:12" s="79" customFormat="1" ht="11.25">
      <c r="A46" s="110" t="s">
        <v>399</v>
      </c>
      <c r="B46" s="124"/>
      <c r="C46" s="124"/>
      <c r="D46" s="124"/>
      <c r="E46" s="111">
        <v>348794.1</v>
      </c>
      <c r="F46" s="111">
        <v>0</v>
      </c>
      <c r="G46" s="137">
        <v>348794.1</v>
      </c>
      <c r="H46" s="111">
        <v>0</v>
      </c>
      <c r="I46" s="137">
        <v>197884.5</v>
      </c>
      <c r="J46" s="111">
        <v>150909.6</v>
      </c>
      <c r="K46" s="137">
        <v>0</v>
      </c>
      <c r="L46" s="111">
        <v>150909.6</v>
      </c>
    </row>
    <row r="47" spans="1:12" s="79" customFormat="1" ht="11.25">
      <c r="A47" s="110" t="s">
        <v>400</v>
      </c>
      <c r="B47" s="124"/>
      <c r="C47" s="124"/>
      <c r="D47" s="124"/>
      <c r="E47" s="111">
        <v>0</v>
      </c>
      <c r="F47" s="111">
        <v>0</v>
      </c>
      <c r="G47" s="137">
        <v>0</v>
      </c>
      <c r="H47" s="111">
        <v>0</v>
      </c>
      <c r="I47" s="137">
        <v>0</v>
      </c>
      <c r="J47" s="111">
        <v>0</v>
      </c>
      <c r="K47" s="137">
        <v>0</v>
      </c>
      <c r="L47" s="111">
        <v>0</v>
      </c>
    </row>
    <row r="48" spans="1:12" s="79" customFormat="1" ht="11.25">
      <c r="A48" s="110" t="s">
        <v>401</v>
      </c>
      <c r="B48" s="124"/>
      <c r="C48" s="124"/>
      <c r="D48" s="124"/>
      <c r="E48" s="111">
        <v>0</v>
      </c>
      <c r="F48" s="111">
        <v>0</v>
      </c>
      <c r="G48" s="137">
        <v>0</v>
      </c>
      <c r="H48" s="111">
        <v>0</v>
      </c>
      <c r="I48" s="137">
        <v>21743.89</v>
      </c>
      <c r="J48" s="111">
        <v>-21743.89</v>
      </c>
      <c r="K48" s="137">
        <v>0</v>
      </c>
      <c r="L48" s="111">
        <v>-21743.89</v>
      </c>
    </row>
    <row r="49" spans="1:12" s="79" customFormat="1" ht="11.25">
      <c r="A49" s="110" t="s">
        <v>402</v>
      </c>
      <c r="B49" s="124"/>
      <c r="C49" s="124"/>
      <c r="D49" s="124"/>
      <c r="E49" s="111">
        <v>0</v>
      </c>
      <c r="F49" s="111">
        <v>0</v>
      </c>
      <c r="G49" s="137">
        <v>0</v>
      </c>
      <c r="H49" s="111">
        <v>0</v>
      </c>
      <c r="I49" s="137">
        <v>1289.22</v>
      </c>
      <c r="J49" s="111">
        <v>-1289.22</v>
      </c>
      <c r="K49" s="137">
        <v>0</v>
      </c>
      <c r="L49" s="111">
        <v>-1289.22</v>
      </c>
    </row>
    <row r="50" spans="1:12" s="79" customFormat="1" ht="11.25">
      <c r="A50" s="110" t="s">
        <v>403</v>
      </c>
      <c r="B50" s="124"/>
      <c r="C50" s="124"/>
      <c r="D50" s="124"/>
      <c r="E50" s="111">
        <v>0</v>
      </c>
      <c r="F50" s="111">
        <v>0</v>
      </c>
      <c r="G50" s="137">
        <v>0</v>
      </c>
      <c r="H50" s="111">
        <v>0</v>
      </c>
      <c r="I50" s="137">
        <v>204000</v>
      </c>
      <c r="J50" s="111">
        <v>-204000</v>
      </c>
      <c r="K50" s="137">
        <v>0</v>
      </c>
      <c r="L50" s="111">
        <v>-204000</v>
      </c>
    </row>
    <row r="51" spans="1:12" s="79" customFormat="1" ht="11.25">
      <c r="A51" s="110" t="s">
        <v>404</v>
      </c>
      <c r="B51" s="124"/>
      <c r="C51" s="124"/>
      <c r="D51" s="124"/>
      <c r="E51" s="111">
        <v>0</v>
      </c>
      <c r="F51" s="111">
        <v>0</v>
      </c>
      <c r="G51" s="137">
        <v>0</v>
      </c>
      <c r="H51" s="111">
        <v>0</v>
      </c>
      <c r="I51" s="137">
        <v>17532.32</v>
      </c>
      <c r="J51" s="111">
        <v>-17532.32</v>
      </c>
      <c r="K51" s="137">
        <v>0</v>
      </c>
      <c r="L51" s="111">
        <v>-17532.32</v>
      </c>
    </row>
    <row r="52" spans="1:12" s="79" customFormat="1" ht="11.25">
      <c r="A52" s="110" t="s">
        <v>405</v>
      </c>
      <c r="B52" s="124"/>
      <c r="C52" s="124"/>
      <c r="D52" s="124"/>
      <c r="E52" s="111">
        <v>0</v>
      </c>
      <c r="F52" s="111">
        <v>0</v>
      </c>
      <c r="G52" s="137">
        <v>0</v>
      </c>
      <c r="H52" s="111">
        <v>0</v>
      </c>
      <c r="I52" s="137">
        <v>0</v>
      </c>
      <c r="J52" s="111">
        <v>0</v>
      </c>
      <c r="K52" s="137">
        <v>0</v>
      </c>
      <c r="L52" s="111">
        <v>0</v>
      </c>
    </row>
    <row r="53" spans="1:12" s="79" customFormat="1" ht="11.25">
      <c r="A53" s="110" t="s">
        <v>406</v>
      </c>
      <c r="B53" s="124"/>
      <c r="C53" s="124"/>
      <c r="D53" s="124"/>
      <c r="E53" s="111">
        <v>0</v>
      </c>
      <c r="F53" s="111">
        <v>0</v>
      </c>
      <c r="G53" s="137">
        <v>0</v>
      </c>
      <c r="H53" s="111">
        <v>0</v>
      </c>
      <c r="I53" s="137">
        <v>9422.44</v>
      </c>
      <c r="J53" s="111">
        <v>-9422.44</v>
      </c>
      <c r="K53" s="137">
        <v>0</v>
      </c>
      <c r="L53" s="111">
        <v>-9422.44</v>
      </c>
    </row>
    <row r="54" spans="1:12" s="79" customFormat="1" ht="11.25">
      <c r="A54" s="110" t="s">
        <v>407</v>
      </c>
      <c r="B54" s="124"/>
      <c r="C54" s="124"/>
      <c r="D54" s="124"/>
      <c r="E54" s="111">
        <v>132904.3</v>
      </c>
      <c r="F54" s="111">
        <v>2231717.5</v>
      </c>
      <c r="G54" s="137">
        <v>2364621.8</v>
      </c>
      <c r="H54" s="111">
        <v>0</v>
      </c>
      <c r="I54" s="137">
        <v>5564654.6</v>
      </c>
      <c r="J54" s="111">
        <v>-3200032.8</v>
      </c>
      <c r="K54" s="137">
        <v>0</v>
      </c>
      <c r="L54" s="111">
        <v>-3200032.8</v>
      </c>
    </row>
    <row r="55" spans="1:12" s="79" customFormat="1" ht="11.25">
      <c r="A55" s="110" t="s">
        <v>408</v>
      </c>
      <c r="B55" s="124"/>
      <c r="C55" s="124"/>
      <c r="D55" s="124"/>
      <c r="E55" s="111">
        <v>0</v>
      </c>
      <c r="F55" s="111">
        <v>0</v>
      </c>
      <c r="G55" s="137">
        <v>0</v>
      </c>
      <c r="H55" s="111">
        <v>0</v>
      </c>
      <c r="I55" s="137">
        <v>2418933.79</v>
      </c>
      <c r="J55" s="111">
        <v>-2418933.79</v>
      </c>
      <c r="K55" s="137">
        <v>0</v>
      </c>
      <c r="L55" s="111">
        <v>-2418933.79</v>
      </c>
    </row>
    <row r="56" spans="1:12" s="79" customFormat="1" ht="11.25">
      <c r="A56" s="110" t="s">
        <v>409</v>
      </c>
      <c r="B56" s="124"/>
      <c r="C56" s="124"/>
      <c r="D56" s="124"/>
      <c r="E56" s="111">
        <v>0</v>
      </c>
      <c r="F56" s="111">
        <v>0</v>
      </c>
      <c r="G56" s="137">
        <v>0</v>
      </c>
      <c r="H56" s="111">
        <v>0</v>
      </c>
      <c r="I56" s="137">
        <v>0</v>
      </c>
      <c r="J56" s="111">
        <v>0</v>
      </c>
      <c r="K56" s="137">
        <v>0</v>
      </c>
      <c r="L56" s="111">
        <v>0</v>
      </c>
    </row>
    <row r="57" spans="1:12" s="79" customFormat="1" ht="11.25">
      <c r="A57" s="110" t="s">
        <v>410</v>
      </c>
      <c r="B57" s="124"/>
      <c r="C57" s="124"/>
      <c r="D57" s="124"/>
      <c r="E57" s="111">
        <v>0</v>
      </c>
      <c r="F57" s="111">
        <v>0</v>
      </c>
      <c r="G57" s="137">
        <v>0</v>
      </c>
      <c r="H57" s="111">
        <v>0</v>
      </c>
      <c r="I57" s="137">
        <v>0</v>
      </c>
      <c r="J57" s="111">
        <v>0</v>
      </c>
      <c r="K57" s="137">
        <v>0</v>
      </c>
      <c r="L57" s="111">
        <v>0</v>
      </c>
    </row>
    <row r="58" spans="1:12" s="79" customFormat="1" ht="11.25">
      <c r="A58" s="110" t="s">
        <v>411</v>
      </c>
      <c r="B58" s="124"/>
      <c r="C58" s="124"/>
      <c r="D58" s="124"/>
      <c r="E58" s="111">
        <v>-18570.68</v>
      </c>
      <c r="F58" s="111">
        <v>37258.08</v>
      </c>
      <c r="G58" s="137">
        <v>18687.4</v>
      </c>
      <c r="H58" s="111">
        <v>0</v>
      </c>
      <c r="I58" s="137">
        <v>0</v>
      </c>
      <c r="J58" s="111">
        <v>18687.4</v>
      </c>
      <c r="K58" s="137">
        <v>0</v>
      </c>
      <c r="L58" s="111">
        <v>18687.4</v>
      </c>
    </row>
    <row r="59" spans="1:12" s="79" customFormat="1" ht="11.25">
      <c r="A59" s="110" t="s">
        <v>412</v>
      </c>
      <c r="B59" s="124"/>
      <c r="C59" s="124"/>
      <c r="D59" s="124"/>
      <c r="E59" s="111">
        <v>-38780.39</v>
      </c>
      <c r="F59" s="111">
        <v>38780.39</v>
      </c>
      <c r="G59" s="137">
        <v>0</v>
      </c>
      <c r="H59" s="111">
        <v>0</v>
      </c>
      <c r="I59" s="137">
        <v>0</v>
      </c>
      <c r="J59" s="111">
        <v>0</v>
      </c>
      <c r="K59" s="137">
        <v>0</v>
      </c>
      <c r="L59" s="111">
        <v>0</v>
      </c>
    </row>
    <row r="60" spans="1:12" s="79" customFormat="1" ht="11.25">
      <c r="A60" s="110" t="s">
        <v>413</v>
      </c>
      <c r="B60" s="124"/>
      <c r="C60" s="124"/>
      <c r="D60" s="124"/>
      <c r="E60" s="111">
        <v>26991.52</v>
      </c>
      <c r="F60" s="111">
        <v>745.05</v>
      </c>
      <c r="G60" s="137">
        <v>27736.57</v>
      </c>
      <c r="H60" s="111">
        <v>0</v>
      </c>
      <c r="I60" s="137">
        <v>0</v>
      </c>
      <c r="J60" s="111">
        <v>27736.57</v>
      </c>
      <c r="K60" s="137">
        <v>0</v>
      </c>
      <c r="L60" s="111">
        <v>27736.57</v>
      </c>
    </row>
    <row r="61" spans="1:12" s="79" customFormat="1" ht="11.25">
      <c r="A61" s="110" t="s">
        <v>414</v>
      </c>
      <c r="B61" s="124"/>
      <c r="C61" s="124"/>
      <c r="D61" s="124"/>
      <c r="E61" s="111">
        <v>0</v>
      </c>
      <c r="F61" s="111">
        <v>0</v>
      </c>
      <c r="G61" s="137">
        <v>0</v>
      </c>
      <c r="H61" s="111">
        <v>0</v>
      </c>
      <c r="I61" s="137">
        <v>0</v>
      </c>
      <c r="J61" s="111">
        <v>0</v>
      </c>
      <c r="K61" s="137">
        <v>0</v>
      </c>
      <c r="L61" s="111">
        <v>0</v>
      </c>
    </row>
    <row r="62" spans="1:12" s="79" customFormat="1" ht="11.25">
      <c r="A62" s="110" t="s">
        <v>415</v>
      </c>
      <c r="B62" s="124"/>
      <c r="C62" s="124"/>
      <c r="D62" s="124"/>
      <c r="E62" s="111">
        <v>0</v>
      </c>
      <c r="F62" s="111">
        <v>0</v>
      </c>
      <c r="G62" s="137">
        <v>0</v>
      </c>
      <c r="H62" s="111">
        <v>0</v>
      </c>
      <c r="I62" s="137">
        <v>0</v>
      </c>
      <c r="J62" s="111">
        <v>0</v>
      </c>
      <c r="K62" s="137">
        <v>0</v>
      </c>
      <c r="L62" s="111">
        <v>0</v>
      </c>
    </row>
    <row r="63" spans="1:12" s="79" customFormat="1" ht="11.25">
      <c r="A63" s="110" t="s">
        <v>416</v>
      </c>
      <c r="B63" s="124"/>
      <c r="C63" s="124"/>
      <c r="D63" s="124"/>
      <c r="E63" s="111">
        <v>0</v>
      </c>
      <c r="F63" s="111">
        <v>0</v>
      </c>
      <c r="G63" s="137">
        <v>0</v>
      </c>
      <c r="H63" s="111">
        <v>0</v>
      </c>
      <c r="I63" s="137">
        <v>0</v>
      </c>
      <c r="J63" s="111">
        <v>0</v>
      </c>
      <c r="K63" s="137">
        <v>0</v>
      </c>
      <c r="L63" s="111">
        <v>0</v>
      </c>
    </row>
    <row r="64" spans="1:12" s="79" customFormat="1" ht="11.25">
      <c r="A64" s="110" t="s">
        <v>417</v>
      </c>
      <c r="B64" s="124"/>
      <c r="C64" s="124"/>
      <c r="D64" s="124"/>
      <c r="E64" s="111">
        <v>-46.04</v>
      </c>
      <c r="F64" s="111">
        <v>1994.72</v>
      </c>
      <c r="G64" s="137">
        <v>1948.68</v>
      </c>
      <c r="H64" s="111">
        <v>0</v>
      </c>
      <c r="I64" s="137">
        <v>209000</v>
      </c>
      <c r="J64" s="111">
        <v>-207051.32</v>
      </c>
      <c r="K64" s="137">
        <v>0</v>
      </c>
      <c r="L64" s="111">
        <v>-207051.32</v>
      </c>
    </row>
    <row r="65" spans="1:12" s="79" customFormat="1" ht="11.25">
      <c r="A65" s="110" t="s">
        <v>418</v>
      </c>
      <c r="B65" s="124"/>
      <c r="C65" s="124"/>
      <c r="D65" s="124"/>
      <c r="E65" s="111">
        <v>-1173848.4</v>
      </c>
      <c r="F65" s="111">
        <v>1174751.78</v>
      </c>
      <c r="G65" s="137">
        <v>903.38</v>
      </c>
      <c r="H65" s="111">
        <v>0</v>
      </c>
      <c r="I65" s="137">
        <v>0</v>
      </c>
      <c r="J65" s="111">
        <v>903.38</v>
      </c>
      <c r="K65" s="137">
        <v>0</v>
      </c>
      <c r="L65" s="111">
        <v>903.38</v>
      </c>
    </row>
    <row r="66" spans="1:12" s="79" customFormat="1" ht="11.25">
      <c r="A66" s="110" t="s">
        <v>419</v>
      </c>
      <c r="B66" s="124"/>
      <c r="C66" s="124"/>
      <c r="D66" s="124"/>
      <c r="E66" s="111">
        <v>-49891.83</v>
      </c>
      <c r="F66" s="111">
        <v>50400</v>
      </c>
      <c r="G66" s="137">
        <v>508.17</v>
      </c>
      <c r="H66" s="111">
        <v>0</v>
      </c>
      <c r="I66" s="137">
        <v>0</v>
      </c>
      <c r="J66" s="111">
        <v>508.17</v>
      </c>
      <c r="K66" s="137">
        <v>0</v>
      </c>
      <c r="L66" s="111">
        <v>508.17</v>
      </c>
    </row>
    <row r="67" spans="1:12" s="79" customFormat="1" ht="11.25">
      <c r="A67" s="110" t="s">
        <v>420</v>
      </c>
      <c r="B67" s="124"/>
      <c r="C67" s="124"/>
      <c r="D67" s="124"/>
      <c r="E67" s="111">
        <v>-158.12</v>
      </c>
      <c r="F67" s="111">
        <v>199.67</v>
      </c>
      <c r="G67" s="137">
        <v>41.55</v>
      </c>
      <c r="H67" s="111">
        <v>0</v>
      </c>
      <c r="I67" s="137">
        <v>0</v>
      </c>
      <c r="J67" s="111">
        <v>41.55</v>
      </c>
      <c r="K67" s="137">
        <v>0</v>
      </c>
      <c r="L67" s="111">
        <v>41.55</v>
      </c>
    </row>
    <row r="68" spans="1:12" s="79" customFormat="1" ht="11.25">
      <c r="A68" s="110" t="s">
        <v>421</v>
      </c>
      <c r="B68" s="124"/>
      <c r="C68" s="124"/>
      <c r="D68" s="124"/>
      <c r="E68" s="111">
        <v>-7051.48</v>
      </c>
      <c r="F68" s="111">
        <v>22427.66</v>
      </c>
      <c r="G68" s="137">
        <v>15376.18</v>
      </c>
      <c r="H68" s="111">
        <v>0</v>
      </c>
      <c r="I68" s="137">
        <v>0</v>
      </c>
      <c r="J68" s="111">
        <v>15376.18</v>
      </c>
      <c r="K68" s="137">
        <v>0</v>
      </c>
      <c r="L68" s="111">
        <v>15376.18</v>
      </c>
    </row>
    <row r="69" spans="1:12" s="79" customFormat="1" ht="11.25">
      <c r="A69" s="110" t="s">
        <v>422</v>
      </c>
      <c r="B69" s="124"/>
      <c r="C69" s="124"/>
      <c r="D69" s="124"/>
      <c r="E69" s="111">
        <v>-139.84</v>
      </c>
      <c r="F69" s="111">
        <v>207.08</v>
      </c>
      <c r="G69" s="137">
        <v>67.24</v>
      </c>
      <c r="H69" s="111">
        <v>0</v>
      </c>
      <c r="I69" s="137">
        <v>0</v>
      </c>
      <c r="J69" s="111">
        <v>67.24</v>
      </c>
      <c r="K69" s="137">
        <v>0</v>
      </c>
      <c r="L69" s="111">
        <v>67.24</v>
      </c>
    </row>
    <row r="70" spans="1:12" s="79" customFormat="1" ht="11.25">
      <c r="A70" s="110" t="s">
        <v>423</v>
      </c>
      <c r="B70" s="124"/>
      <c r="C70" s="124"/>
      <c r="D70" s="124"/>
      <c r="E70" s="111">
        <v>0</v>
      </c>
      <c r="F70" s="111">
        <v>0</v>
      </c>
      <c r="G70" s="137">
        <v>0</v>
      </c>
      <c r="H70" s="111">
        <v>0</v>
      </c>
      <c r="I70" s="137">
        <v>0</v>
      </c>
      <c r="J70" s="111">
        <v>0</v>
      </c>
      <c r="K70" s="137">
        <v>0</v>
      </c>
      <c r="L70" s="111">
        <v>0</v>
      </c>
    </row>
    <row r="71" spans="1:12" s="79" customFormat="1" ht="11.25">
      <c r="A71" s="107" t="s">
        <v>424</v>
      </c>
      <c r="B71" s="124"/>
      <c r="C71" s="124"/>
      <c r="D71" s="124"/>
      <c r="E71" s="108">
        <f>SUM(E35:E70)</f>
        <v>-1189461.7000000002</v>
      </c>
      <c r="F71" s="108">
        <f aca="true" t="shared" si="1" ref="F71:L71">SUM(F35:F70)</f>
        <v>4943003.04</v>
      </c>
      <c r="G71" s="108">
        <f t="shared" si="1"/>
        <v>3753541.34</v>
      </c>
      <c r="H71" s="108">
        <f t="shared" si="1"/>
        <v>544970.1</v>
      </c>
      <c r="I71" s="108">
        <f t="shared" si="1"/>
        <v>8644460.76</v>
      </c>
      <c r="J71" s="108">
        <f t="shared" si="1"/>
        <v>-5435889.52</v>
      </c>
      <c r="K71" s="108">
        <f t="shared" si="1"/>
        <v>0</v>
      </c>
      <c r="L71" s="108">
        <f t="shared" si="1"/>
        <v>-5435889.52</v>
      </c>
    </row>
    <row r="72" spans="1:12" s="79" customFormat="1" ht="11.25">
      <c r="A72" s="110"/>
      <c r="B72" s="124"/>
      <c r="C72" s="124"/>
      <c r="D72" s="124"/>
      <c r="E72" s="111"/>
      <c r="F72" s="111"/>
      <c r="G72" s="137"/>
      <c r="H72" s="111"/>
      <c r="I72" s="137"/>
      <c r="J72" s="111"/>
      <c r="K72" s="137"/>
      <c r="L72" s="111"/>
    </row>
    <row r="73" spans="1:12" s="79" customFormat="1" ht="11.25">
      <c r="A73" s="107" t="s">
        <v>425</v>
      </c>
      <c r="B73" s="124"/>
      <c r="C73" s="124"/>
      <c r="D73" s="124"/>
      <c r="E73" s="111"/>
      <c r="F73" s="111"/>
      <c r="G73" s="137"/>
      <c r="H73" s="111"/>
      <c r="I73" s="137"/>
      <c r="J73" s="111"/>
      <c r="K73" s="137"/>
      <c r="L73" s="111"/>
    </row>
    <row r="74" spans="1:12" s="79" customFormat="1" ht="11.25">
      <c r="A74" s="110" t="s">
        <v>426</v>
      </c>
      <c r="B74" s="124"/>
      <c r="C74" s="124"/>
      <c r="D74" s="124"/>
      <c r="E74" s="111">
        <v>25182.25</v>
      </c>
      <c r="F74" s="111">
        <v>325606.76</v>
      </c>
      <c r="G74" s="137">
        <v>350789.01</v>
      </c>
      <c r="H74" s="111">
        <v>950</v>
      </c>
      <c r="I74" s="137">
        <v>0</v>
      </c>
      <c r="J74" s="111">
        <v>349839.01</v>
      </c>
      <c r="K74" s="137">
        <v>0</v>
      </c>
      <c r="L74" s="111">
        <v>349839.01</v>
      </c>
    </row>
    <row r="75" spans="1:12" s="79" customFormat="1" ht="11.25">
      <c r="A75" s="110" t="s">
        <v>427</v>
      </c>
      <c r="B75" s="124"/>
      <c r="C75" s="124"/>
      <c r="D75" s="124"/>
      <c r="E75" s="111">
        <v>292076.35</v>
      </c>
      <c r="F75" s="111">
        <v>607766.2</v>
      </c>
      <c r="G75" s="137">
        <v>899842.55</v>
      </c>
      <c r="H75" s="111">
        <v>0</v>
      </c>
      <c r="I75" s="137">
        <v>0</v>
      </c>
      <c r="J75" s="111">
        <v>899842.55</v>
      </c>
      <c r="K75" s="137">
        <v>0</v>
      </c>
      <c r="L75" s="111">
        <v>899842.55</v>
      </c>
    </row>
    <row r="76" spans="1:12" s="79" customFormat="1" ht="11.25">
      <c r="A76" s="110" t="s">
        <v>428</v>
      </c>
      <c r="B76" s="124"/>
      <c r="C76" s="124"/>
      <c r="D76" s="124"/>
      <c r="E76" s="111">
        <v>80093.44</v>
      </c>
      <c r="F76" s="111">
        <v>466557.17</v>
      </c>
      <c r="G76" s="137">
        <v>546650.61</v>
      </c>
      <c r="H76" s="111">
        <v>0</v>
      </c>
      <c r="I76" s="137">
        <v>0</v>
      </c>
      <c r="J76" s="111">
        <v>546650.61</v>
      </c>
      <c r="K76" s="137">
        <v>0</v>
      </c>
      <c r="L76" s="111">
        <v>546650.61</v>
      </c>
    </row>
    <row r="77" spans="1:12" s="79" customFormat="1" ht="11.25">
      <c r="A77" s="110" t="s">
        <v>429</v>
      </c>
      <c r="B77" s="124"/>
      <c r="C77" s="124"/>
      <c r="D77" s="124"/>
      <c r="E77" s="111">
        <v>287342.89</v>
      </c>
      <c r="F77" s="111">
        <v>121826.52</v>
      </c>
      <c r="G77" s="137">
        <v>409169.41</v>
      </c>
      <c r="H77" s="111">
        <v>0</v>
      </c>
      <c r="I77" s="137">
        <v>0</v>
      </c>
      <c r="J77" s="111">
        <v>409169.41</v>
      </c>
      <c r="K77" s="137">
        <v>0</v>
      </c>
      <c r="L77" s="111">
        <v>409169.41</v>
      </c>
    </row>
    <row r="78" spans="1:12" s="79" customFormat="1" ht="11.25">
      <c r="A78" s="110" t="s">
        <v>430</v>
      </c>
      <c r="B78" s="124"/>
      <c r="C78" s="124"/>
      <c r="D78" s="124"/>
      <c r="E78" s="111">
        <v>27410147.18</v>
      </c>
      <c r="F78" s="111">
        <v>4215804.27</v>
      </c>
      <c r="G78" s="137">
        <v>31625951.45</v>
      </c>
      <c r="H78" s="111">
        <v>146905.55</v>
      </c>
      <c r="I78" s="137">
        <v>0</v>
      </c>
      <c r="J78" s="111">
        <v>31479045.9</v>
      </c>
      <c r="K78" s="137">
        <v>0</v>
      </c>
      <c r="L78" s="111">
        <v>31479045.9</v>
      </c>
    </row>
    <row r="79" spans="1:12" s="79" customFormat="1" ht="11.25">
      <c r="A79" s="110" t="s">
        <v>431</v>
      </c>
      <c r="B79" s="124"/>
      <c r="C79" s="124"/>
      <c r="D79" s="124"/>
      <c r="E79" s="111">
        <v>615.65</v>
      </c>
      <c r="F79" s="111">
        <v>18207.05</v>
      </c>
      <c r="G79" s="137">
        <v>18822.7</v>
      </c>
      <c r="H79" s="111">
        <v>0</v>
      </c>
      <c r="I79" s="137">
        <v>0</v>
      </c>
      <c r="J79" s="111">
        <v>18822.7</v>
      </c>
      <c r="K79" s="137">
        <v>0</v>
      </c>
      <c r="L79" s="111">
        <v>18822.7</v>
      </c>
    </row>
    <row r="80" spans="1:12" s="79" customFormat="1" ht="11.25">
      <c r="A80" s="110" t="s">
        <v>432</v>
      </c>
      <c r="B80" s="124"/>
      <c r="C80" s="124"/>
      <c r="D80" s="124"/>
      <c r="E80" s="111">
        <v>3470.02</v>
      </c>
      <c r="F80" s="111">
        <v>504.3</v>
      </c>
      <c r="G80" s="137">
        <v>3974.32</v>
      </c>
      <c r="H80" s="111">
        <v>0</v>
      </c>
      <c r="I80" s="137">
        <v>0</v>
      </c>
      <c r="J80" s="111">
        <v>3974.32</v>
      </c>
      <c r="K80" s="137">
        <v>0</v>
      </c>
      <c r="L80" s="111">
        <v>3974.32</v>
      </c>
    </row>
    <row r="81" spans="1:12" s="79" customFormat="1" ht="11.25">
      <c r="A81" s="110" t="s">
        <v>371</v>
      </c>
      <c r="B81" s="124"/>
      <c r="C81" s="124"/>
      <c r="D81" s="124"/>
      <c r="E81" s="111">
        <v>0</v>
      </c>
      <c r="F81" s="111">
        <v>0</v>
      </c>
      <c r="G81" s="137">
        <v>0</v>
      </c>
      <c r="H81" s="111">
        <v>0</v>
      </c>
      <c r="I81" s="137">
        <v>0</v>
      </c>
      <c r="J81" s="111">
        <v>0</v>
      </c>
      <c r="K81" s="137">
        <v>0</v>
      </c>
      <c r="L81" s="111">
        <v>0</v>
      </c>
    </row>
    <row r="82" spans="1:12" s="79" customFormat="1" ht="11.25">
      <c r="A82" s="110" t="s">
        <v>433</v>
      </c>
      <c r="B82" s="124"/>
      <c r="C82" s="124"/>
      <c r="D82" s="124"/>
      <c r="E82" s="111">
        <v>-35895.06</v>
      </c>
      <c r="F82" s="111">
        <v>104165.76</v>
      </c>
      <c r="G82" s="137">
        <v>68270.7</v>
      </c>
      <c r="H82" s="111">
        <v>0</v>
      </c>
      <c r="I82" s="137">
        <v>530.47</v>
      </c>
      <c r="J82" s="111">
        <v>67740.23</v>
      </c>
      <c r="K82" s="137">
        <v>0</v>
      </c>
      <c r="L82" s="111">
        <v>67740.23</v>
      </c>
    </row>
    <row r="83" spans="1:12" s="79" customFormat="1" ht="11.25">
      <c r="A83" s="110" t="s">
        <v>434</v>
      </c>
      <c r="B83" s="124"/>
      <c r="C83" s="124"/>
      <c r="D83" s="124"/>
      <c r="E83" s="111">
        <v>0</v>
      </c>
      <c r="F83" s="111">
        <v>0</v>
      </c>
      <c r="G83" s="137">
        <v>0</v>
      </c>
      <c r="H83" s="111">
        <v>0</v>
      </c>
      <c r="I83" s="137">
        <v>0</v>
      </c>
      <c r="J83" s="111">
        <v>0</v>
      </c>
      <c r="K83" s="137">
        <v>0</v>
      </c>
      <c r="L83" s="111">
        <v>0</v>
      </c>
    </row>
    <row r="84" spans="1:12" s="79" customFormat="1" ht="11.25">
      <c r="A84" s="110" t="s">
        <v>382</v>
      </c>
      <c r="B84" s="124"/>
      <c r="C84" s="124"/>
      <c r="D84" s="124"/>
      <c r="E84" s="111">
        <v>-41698.15</v>
      </c>
      <c r="F84" s="111">
        <v>1917111.41</v>
      </c>
      <c r="G84" s="137">
        <v>1875413.26</v>
      </c>
      <c r="H84" s="111">
        <v>0</v>
      </c>
      <c r="I84" s="137">
        <v>34752.49</v>
      </c>
      <c r="J84" s="111">
        <v>1840660.77</v>
      </c>
      <c r="K84" s="137">
        <v>0</v>
      </c>
      <c r="L84" s="111">
        <v>1840660.77</v>
      </c>
    </row>
    <row r="85" spans="1:12" s="79" customFormat="1" ht="11.25">
      <c r="A85" s="110" t="s">
        <v>383</v>
      </c>
      <c r="B85" s="124"/>
      <c r="C85" s="124"/>
      <c r="D85" s="124"/>
      <c r="E85" s="111">
        <v>0</v>
      </c>
      <c r="F85" s="111">
        <v>0</v>
      </c>
      <c r="G85" s="137">
        <v>0</v>
      </c>
      <c r="H85" s="111">
        <v>199447.5</v>
      </c>
      <c r="I85" s="137">
        <v>103141.32</v>
      </c>
      <c r="J85" s="111">
        <v>-302588.82</v>
      </c>
      <c r="K85" s="137">
        <v>0</v>
      </c>
      <c r="L85" s="111">
        <v>-302588.82</v>
      </c>
    </row>
    <row r="86" spans="1:12" s="79" customFormat="1" ht="11.25">
      <c r="A86" s="110" t="s">
        <v>435</v>
      </c>
      <c r="B86" s="124"/>
      <c r="C86" s="124"/>
      <c r="D86" s="124"/>
      <c r="E86" s="111">
        <v>0</v>
      </c>
      <c r="F86" s="111">
        <v>0</v>
      </c>
      <c r="G86" s="137">
        <v>0</v>
      </c>
      <c r="H86" s="111">
        <v>0</v>
      </c>
      <c r="I86" s="137">
        <v>0</v>
      </c>
      <c r="J86" s="111">
        <v>0</v>
      </c>
      <c r="K86" s="137">
        <v>0</v>
      </c>
      <c r="L86" s="111">
        <v>0</v>
      </c>
    </row>
    <row r="87" spans="1:12" s="79" customFormat="1" ht="11.25">
      <c r="A87" s="110" t="s">
        <v>436</v>
      </c>
      <c r="B87" s="124"/>
      <c r="C87" s="124"/>
      <c r="D87" s="124"/>
      <c r="E87" s="111">
        <v>164482.8</v>
      </c>
      <c r="F87" s="111">
        <v>1816456.73</v>
      </c>
      <c r="G87" s="137">
        <v>1980939.53</v>
      </c>
      <c r="H87" s="111">
        <v>0</v>
      </c>
      <c r="I87" s="137">
        <v>13427.12</v>
      </c>
      <c r="J87" s="111">
        <v>1967512.41</v>
      </c>
      <c r="K87" s="137">
        <v>0</v>
      </c>
      <c r="L87" s="111">
        <v>1967512.41</v>
      </c>
    </row>
    <row r="88" spans="1:12" s="79" customFormat="1" ht="11.25">
      <c r="A88" s="110" t="s">
        <v>437</v>
      </c>
      <c r="B88" s="124"/>
      <c r="C88" s="124"/>
      <c r="D88" s="124"/>
      <c r="E88" s="111">
        <v>-373694.85</v>
      </c>
      <c r="F88" s="111">
        <v>714850.06</v>
      </c>
      <c r="G88" s="137">
        <v>341155.21</v>
      </c>
      <c r="H88" s="111">
        <v>0</v>
      </c>
      <c r="I88" s="137">
        <v>0</v>
      </c>
      <c r="J88" s="111">
        <v>341155.21</v>
      </c>
      <c r="K88" s="137">
        <v>0</v>
      </c>
      <c r="L88" s="111">
        <v>341155.21</v>
      </c>
    </row>
    <row r="89" spans="1:12" s="79" customFormat="1" ht="11.25">
      <c r="A89" s="110" t="s">
        <v>438</v>
      </c>
      <c r="B89" s="124"/>
      <c r="C89" s="124"/>
      <c r="D89" s="124"/>
      <c r="E89" s="111">
        <v>323.9</v>
      </c>
      <c r="F89" s="111">
        <v>9601.52</v>
      </c>
      <c r="G89" s="137">
        <v>9925.42</v>
      </c>
      <c r="H89" s="111">
        <v>0</v>
      </c>
      <c r="I89" s="137">
        <v>0</v>
      </c>
      <c r="J89" s="111">
        <v>9925.42</v>
      </c>
      <c r="K89" s="137">
        <v>0</v>
      </c>
      <c r="L89" s="111">
        <v>9925.42</v>
      </c>
    </row>
    <row r="90" spans="1:12" s="79" customFormat="1" ht="11.25">
      <c r="A90" s="107" t="s">
        <v>439</v>
      </c>
      <c r="B90" s="124"/>
      <c r="C90" s="124"/>
      <c r="D90" s="124"/>
      <c r="E90" s="108">
        <f aca="true" t="shared" si="2" ref="E90:L90">SUM(E74:E89)</f>
        <v>27812446.419999998</v>
      </c>
      <c r="F90" s="108">
        <f t="shared" si="2"/>
        <v>10318457.75</v>
      </c>
      <c r="G90" s="108">
        <f t="shared" si="2"/>
        <v>38130904.17000001</v>
      </c>
      <c r="H90" s="108">
        <f t="shared" si="2"/>
        <v>347303.05</v>
      </c>
      <c r="I90" s="108">
        <f t="shared" si="2"/>
        <v>151851.4</v>
      </c>
      <c r="J90" s="108">
        <f t="shared" si="2"/>
        <v>37631749.72</v>
      </c>
      <c r="K90" s="108">
        <f t="shared" si="2"/>
        <v>0</v>
      </c>
      <c r="L90" s="108">
        <f t="shared" si="2"/>
        <v>37631749.72</v>
      </c>
    </row>
    <row r="91" spans="1:12" s="79" customFormat="1" ht="11.25">
      <c r="A91" s="110"/>
      <c r="B91" s="124"/>
      <c r="C91" s="124"/>
      <c r="D91" s="124"/>
      <c r="E91" s="111"/>
      <c r="F91" s="111"/>
      <c r="G91" s="137"/>
      <c r="H91" s="111"/>
      <c r="I91" s="137"/>
      <c r="J91" s="111"/>
      <c r="K91" s="137"/>
      <c r="L91" s="111"/>
    </row>
    <row r="92" spans="1:12" s="79" customFormat="1" ht="11.25">
      <c r="A92" s="107" t="s">
        <v>440</v>
      </c>
      <c r="B92" s="124"/>
      <c r="C92" s="124"/>
      <c r="D92" s="124"/>
      <c r="E92" s="111"/>
      <c r="F92" s="111"/>
      <c r="G92" s="137"/>
      <c r="H92" s="111"/>
      <c r="I92" s="137"/>
      <c r="J92" s="111"/>
      <c r="K92" s="137"/>
      <c r="L92" s="111"/>
    </row>
    <row r="93" spans="1:12" s="79" customFormat="1" ht="11.25">
      <c r="A93" s="110" t="s">
        <v>371</v>
      </c>
      <c r="B93" s="124"/>
      <c r="C93" s="124"/>
      <c r="D93" s="124"/>
      <c r="E93" s="111">
        <v>0</v>
      </c>
      <c r="F93" s="111">
        <v>0</v>
      </c>
      <c r="G93" s="137">
        <v>0</v>
      </c>
      <c r="H93" s="111">
        <v>0</v>
      </c>
      <c r="I93" s="137">
        <v>0</v>
      </c>
      <c r="J93" s="111">
        <v>0</v>
      </c>
      <c r="K93" s="137">
        <v>0</v>
      </c>
      <c r="L93" s="111">
        <v>0</v>
      </c>
    </row>
    <row r="94" spans="1:12" s="79" customFormat="1" ht="11.25">
      <c r="A94" s="107" t="s">
        <v>441</v>
      </c>
      <c r="B94" s="124"/>
      <c r="C94" s="124"/>
      <c r="D94" s="124"/>
      <c r="E94" s="108">
        <f>SUM(E93)</f>
        <v>0</v>
      </c>
      <c r="F94" s="108">
        <f aca="true" t="shared" si="3" ref="F94:L94">SUM(F93)</f>
        <v>0</v>
      </c>
      <c r="G94" s="108">
        <f t="shared" si="3"/>
        <v>0</v>
      </c>
      <c r="H94" s="108">
        <f t="shared" si="3"/>
        <v>0</v>
      </c>
      <c r="I94" s="108">
        <f t="shared" si="3"/>
        <v>0</v>
      </c>
      <c r="J94" s="108">
        <f t="shared" si="3"/>
        <v>0</v>
      </c>
      <c r="K94" s="108">
        <f t="shared" si="3"/>
        <v>0</v>
      </c>
      <c r="L94" s="108">
        <f t="shared" si="3"/>
        <v>0</v>
      </c>
    </row>
    <row r="95" spans="1:12" s="79" customFormat="1" ht="11.25">
      <c r="A95" s="110"/>
      <c r="B95" s="124"/>
      <c r="C95" s="124"/>
      <c r="D95" s="124"/>
      <c r="E95" s="111"/>
      <c r="F95" s="111"/>
      <c r="G95" s="137"/>
      <c r="H95" s="111"/>
      <c r="I95" s="137"/>
      <c r="J95" s="111"/>
      <c r="K95" s="137"/>
      <c r="L95" s="111"/>
    </row>
    <row r="96" spans="1:12" s="79" customFormat="1" ht="11.25">
      <c r="A96" s="107" t="s">
        <v>442</v>
      </c>
      <c r="B96" s="124"/>
      <c r="C96" s="124"/>
      <c r="D96" s="124"/>
      <c r="E96" s="111"/>
      <c r="F96" s="111"/>
      <c r="G96" s="137"/>
      <c r="H96" s="111"/>
      <c r="I96" s="137"/>
      <c r="J96" s="111"/>
      <c r="K96" s="137"/>
      <c r="L96" s="111"/>
    </row>
    <row r="97" spans="1:12" s="79" customFormat="1" ht="11.25">
      <c r="A97" s="110" t="s">
        <v>443</v>
      </c>
      <c r="B97" s="124"/>
      <c r="C97" s="124"/>
      <c r="D97" s="124"/>
      <c r="E97" s="111">
        <v>274.81</v>
      </c>
      <c r="F97" s="111">
        <v>7109.66</v>
      </c>
      <c r="G97" s="137">
        <v>7384.47</v>
      </c>
      <c r="H97" s="111">
        <v>0</v>
      </c>
      <c r="I97" s="137">
        <v>0</v>
      </c>
      <c r="J97" s="111">
        <v>7384.47</v>
      </c>
      <c r="K97" s="137">
        <v>0</v>
      </c>
      <c r="L97" s="111">
        <v>7384.47</v>
      </c>
    </row>
    <row r="98" spans="1:12" s="79" customFormat="1" ht="11.25">
      <c r="A98" s="110" t="s">
        <v>444</v>
      </c>
      <c r="B98" s="124"/>
      <c r="C98" s="124"/>
      <c r="D98" s="124"/>
      <c r="E98" s="111">
        <v>0</v>
      </c>
      <c r="F98" s="111">
        <v>0</v>
      </c>
      <c r="G98" s="137">
        <v>0</v>
      </c>
      <c r="H98" s="111">
        <v>0</v>
      </c>
      <c r="I98" s="137">
        <v>0</v>
      </c>
      <c r="J98" s="111">
        <v>0</v>
      </c>
      <c r="K98" s="137">
        <v>0</v>
      </c>
      <c r="L98" s="111">
        <v>0</v>
      </c>
    </row>
    <row r="99" spans="1:12" s="79" customFormat="1" ht="11.25">
      <c r="A99" s="110" t="s">
        <v>445</v>
      </c>
      <c r="B99" s="124"/>
      <c r="C99" s="124"/>
      <c r="D99" s="124"/>
      <c r="E99" s="111">
        <v>385774.8</v>
      </c>
      <c r="F99" s="111">
        <v>1620033.72</v>
      </c>
      <c r="G99" s="137">
        <v>2005808.52</v>
      </c>
      <c r="H99" s="111">
        <v>0</v>
      </c>
      <c r="I99" s="137">
        <v>0</v>
      </c>
      <c r="J99" s="111">
        <v>2005808.52</v>
      </c>
      <c r="K99" s="137">
        <v>0</v>
      </c>
      <c r="L99" s="111">
        <v>2005808.52</v>
      </c>
    </row>
    <row r="100" spans="1:12" s="79" customFormat="1" ht="11.25">
      <c r="A100" s="110" t="s">
        <v>446</v>
      </c>
      <c r="B100" s="124"/>
      <c r="C100" s="124"/>
      <c r="D100" s="124"/>
      <c r="E100" s="111">
        <v>-193280.3</v>
      </c>
      <c r="F100" s="111">
        <v>192997.86</v>
      </c>
      <c r="G100" s="137">
        <v>-282.44</v>
      </c>
      <c r="H100" s="111">
        <v>0</v>
      </c>
      <c r="I100" s="137">
        <v>0</v>
      </c>
      <c r="J100" s="111">
        <v>-282.44</v>
      </c>
      <c r="K100" s="137">
        <v>0</v>
      </c>
      <c r="L100" s="111">
        <v>-282.44</v>
      </c>
    </row>
    <row r="101" spans="1:12" s="79" customFormat="1" ht="11.25">
      <c r="A101" s="110" t="s">
        <v>447</v>
      </c>
      <c r="B101" s="124"/>
      <c r="C101" s="124"/>
      <c r="D101" s="124"/>
      <c r="E101" s="111">
        <v>0</v>
      </c>
      <c r="F101" s="111">
        <v>0</v>
      </c>
      <c r="G101" s="137">
        <v>0</v>
      </c>
      <c r="H101" s="111">
        <v>0</v>
      </c>
      <c r="I101" s="137">
        <v>0</v>
      </c>
      <c r="J101" s="111">
        <v>0</v>
      </c>
      <c r="K101" s="137">
        <v>0</v>
      </c>
      <c r="L101" s="111">
        <v>0</v>
      </c>
    </row>
    <row r="102" spans="1:12" s="79" customFormat="1" ht="11.25">
      <c r="A102" s="110" t="s">
        <v>448</v>
      </c>
      <c r="B102" s="124"/>
      <c r="C102" s="124"/>
      <c r="D102" s="124"/>
      <c r="E102" s="111">
        <v>13000.59</v>
      </c>
      <c r="F102" s="111">
        <v>353906.22</v>
      </c>
      <c r="G102" s="137">
        <v>366906.81</v>
      </c>
      <c r="H102" s="111">
        <v>156774.99</v>
      </c>
      <c r="I102" s="137">
        <v>0</v>
      </c>
      <c r="J102" s="111">
        <v>210131.82</v>
      </c>
      <c r="K102" s="137">
        <v>0</v>
      </c>
      <c r="L102" s="111">
        <v>210131.82</v>
      </c>
    </row>
    <row r="103" spans="1:12" s="79" customFormat="1" ht="11.25">
      <c r="A103" s="110" t="s">
        <v>449</v>
      </c>
      <c r="B103" s="124"/>
      <c r="C103" s="124"/>
      <c r="D103" s="124"/>
      <c r="E103" s="111">
        <v>-9207.77</v>
      </c>
      <c r="F103" s="111">
        <v>9207.77</v>
      </c>
      <c r="G103" s="137">
        <v>0</v>
      </c>
      <c r="H103" s="111">
        <v>0</v>
      </c>
      <c r="I103" s="137">
        <v>0</v>
      </c>
      <c r="J103" s="111">
        <v>0</v>
      </c>
      <c r="K103" s="137">
        <v>0</v>
      </c>
      <c r="L103" s="111">
        <v>0</v>
      </c>
    </row>
    <row r="104" spans="1:12" s="79" customFormat="1" ht="11.25">
      <c r="A104" s="110" t="s">
        <v>450</v>
      </c>
      <c r="B104" s="124"/>
      <c r="C104" s="124"/>
      <c r="D104" s="124"/>
      <c r="E104" s="111">
        <v>-242364.64</v>
      </c>
      <c r="F104" s="111">
        <v>444288.04</v>
      </c>
      <c r="G104" s="137">
        <v>201923.4</v>
      </c>
      <c r="H104" s="111">
        <v>2142667.64</v>
      </c>
      <c r="I104" s="137">
        <v>0</v>
      </c>
      <c r="J104" s="111">
        <v>-1940744.24</v>
      </c>
      <c r="K104" s="137">
        <v>0</v>
      </c>
      <c r="L104" s="111">
        <v>-1940744.24</v>
      </c>
    </row>
    <row r="105" spans="1:12" s="79" customFormat="1" ht="11.25">
      <c r="A105" s="110" t="s">
        <v>451</v>
      </c>
      <c r="B105" s="124"/>
      <c r="C105" s="124"/>
      <c r="D105" s="124"/>
      <c r="E105" s="111">
        <v>-17258.96</v>
      </c>
      <c r="F105" s="111">
        <v>21057.63</v>
      </c>
      <c r="G105" s="137">
        <v>3798.67</v>
      </c>
      <c r="H105" s="111">
        <v>121875</v>
      </c>
      <c r="I105" s="137">
        <v>0</v>
      </c>
      <c r="J105" s="111">
        <v>-118076.33</v>
      </c>
      <c r="K105" s="137">
        <v>0</v>
      </c>
      <c r="L105" s="111">
        <v>-118076.33</v>
      </c>
    </row>
    <row r="106" spans="1:12" s="79" customFormat="1" ht="11.25">
      <c r="A106" s="110" t="s">
        <v>452</v>
      </c>
      <c r="B106" s="124"/>
      <c r="C106" s="124"/>
      <c r="D106" s="124"/>
      <c r="E106" s="111">
        <v>-17689.78</v>
      </c>
      <c r="F106" s="111">
        <v>7200.24</v>
      </c>
      <c r="G106" s="137">
        <v>-10489.54</v>
      </c>
      <c r="H106" s="111">
        <v>3449581.57</v>
      </c>
      <c r="I106" s="137">
        <v>0</v>
      </c>
      <c r="J106" s="111">
        <v>-3460071.11</v>
      </c>
      <c r="K106" s="137">
        <v>0</v>
      </c>
      <c r="L106" s="111">
        <v>-3460071.11</v>
      </c>
    </row>
    <row r="107" spans="1:12" s="79" customFormat="1" ht="11.25">
      <c r="A107" s="110" t="s">
        <v>453</v>
      </c>
      <c r="B107" s="124"/>
      <c r="C107" s="124"/>
      <c r="D107" s="124"/>
      <c r="E107" s="111">
        <v>-1046.5</v>
      </c>
      <c r="F107" s="111">
        <v>1409.1</v>
      </c>
      <c r="G107" s="137">
        <v>362.6</v>
      </c>
      <c r="H107" s="111">
        <v>4247</v>
      </c>
      <c r="I107" s="137">
        <v>0</v>
      </c>
      <c r="J107" s="111">
        <v>-3884.4</v>
      </c>
      <c r="K107" s="137">
        <v>0</v>
      </c>
      <c r="L107" s="111">
        <v>-3884.4</v>
      </c>
    </row>
    <row r="108" spans="1:12" s="79" customFormat="1" ht="11.25">
      <c r="A108" s="110" t="s">
        <v>454</v>
      </c>
      <c r="B108" s="124"/>
      <c r="C108" s="124"/>
      <c r="D108" s="124"/>
      <c r="E108" s="111">
        <v>32.29</v>
      </c>
      <c r="F108" s="111">
        <v>25.21</v>
      </c>
      <c r="G108" s="137">
        <v>57.5</v>
      </c>
      <c r="H108" s="111">
        <v>5252</v>
      </c>
      <c r="I108" s="137">
        <v>0</v>
      </c>
      <c r="J108" s="111">
        <v>-5194.5</v>
      </c>
      <c r="K108" s="137">
        <v>0</v>
      </c>
      <c r="L108" s="111">
        <v>-5194.5</v>
      </c>
    </row>
    <row r="109" spans="1:12" s="79" customFormat="1" ht="11.25">
      <c r="A109" s="110" t="s">
        <v>455</v>
      </c>
      <c r="B109" s="124"/>
      <c r="C109" s="124"/>
      <c r="D109" s="124"/>
      <c r="E109" s="111">
        <v>0</v>
      </c>
      <c r="F109" s="111">
        <v>0</v>
      </c>
      <c r="G109" s="137">
        <v>0</v>
      </c>
      <c r="H109" s="111">
        <v>0</v>
      </c>
      <c r="I109" s="137">
        <v>0</v>
      </c>
      <c r="J109" s="111">
        <v>0</v>
      </c>
      <c r="K109" s="137">
        <v>0</v>
      </c>
      <c r="L109" s="111">
        <v>0</v>
      </c>
    </row>
    <row r="110" spans="1:12" s="79" customFormat="1" ht="11.25">
      <c r="A110" s="110" t="s">
        <v>456</v>
      </c>
      <c r="B110" s="124"/>
      <c r="C110" s="124"/>
      <c r="D110" s="124"/>
      <c r="E110" s="111">
        <v>1381950.38</v>
      </c>
      <c r="F110" s="111">
        <v>4820024.22</v>
      </c>
      <c r="G110" s="137">
        <v>6201974.6</v>
      </c>
      <c r="H110" s="111">
        <v>0</v>
      </c>
      <c r="I110" s="137">
        <v>82765.33</v>
      </c>
      <c r="J110" s="111">
        <v>6119209.27</v>
      </c>
      <c r="K110" s="137">
        <v>0</v>
      </c>
      <c r="L110" s="111">
        <v>6119209.27</v>
      </c>
    </row>
    <row r="111" spans="1:12" s="79" customFormat="1" ht="11.25">
      <c r="A111" s="110" t="s">
        <v>457</v>
      </c>
      <c r="B111" s="124"/>
      <c r="C111" s="124"/>
      <c r="D111" s="124"/>
      <c r="E111" s="111">
        <v>0</v>
      </c>
      <c r="F111" s="111">
        <v>0</v>
      </c>
      <c r="G111" s="137">
        <v>0</v>
      </c>
      <c r="H111" s="111">
        <v>0</v>
      </c>
      <c r="I111" s="137">
        <v>18581.87</v>
      </c>
      <c r="J111" s="111">
        <v>-18581.87</v>
      </c>
      <c r="K111" s="137">
        <v>0</v>
      </c>
      <c r="L111" s="111">
        <v>-18581.87</v>
      </c>
    </row>
    <row r="112" spans="1:12" s="79" customFormat="1" ht="11.25">
      <c r="A112" s="110" t="s">
        <v>458</v>
      </c>
      <c r="B112" s="124"/>
      <c r="C112" s="124"/>
      <c r="D112" s="124"/>
      <c r="E112" s="111">
        <v>0</v>
      </c>
      <c r="F112" s="111">
        <v>0</v>
      </c>
      <c r="G112" s="137">
        <v>0</v>
      </c>
      <c r="H112" s="111">
        <v>0</v>
      </c>
      <c r="I112" s="137">
        <v>2000</v>
      </c>
      <c r="J112" s="111">
        <v>-2000</v>
      </c>
      <c r="K112" s="137">
        <v>0</v>
      </c>
      <c r="L112" s="111">
        <v>-2000</v>
      </c>
    </row>
    <row r="113" spans="1:12" s="79" customFormat="1" ht="11.25">
      <c r="A113" s="110" t="s">
        <v>459</v>
      </c>
      <c r="B113" s="124"/>
      <c r="C113" s="124"/>
      <c r="D113" s="124"/>
      <c r="E113" s="111">
        <v>0</v>
      </c>
      <c r="F113" s="111">
        <v>0</v>
      </c>
      <c r="G113" s="137">
        <v>0</v>
      </c>
      <c r="H113" s="111">
        <v>156666.67</v>
      </c>
      <c r="I113" s="137">
        <v>1380</v>
      </c>
      <c r="J113" s="111">
        <v>-158046.67</v>
      </c>
      <c r="K113" s="137">
        <v>0</v>
      </c>
      <c r="L113" s="111">
        <v>-158046.67</v>
      </c>
    </row>
    <row r="114" spans="1:12" s="79" customFormat="1" ht="11.25">
      <c r="A114" s="110" t="s">
        <v>460</v>
      </c>
      <c r="B114" s="124"/>
      <c r="C114" s="124"/>
      <c r="D114" s="124"/>
      <c r="E114" s="111">
        <v>-54494.11</v>
      </c>
      <c r="F114" s="111">
        <v>85776.44</v>
      </c>
      <c r="G114" s="137">
        <v>31282.33</v>
      </c>
      <c r="H114" s="111">
        <v>0</v>
      </c>
      <c r="I114" s="137">
        <v>0</v>
      </c>
      <c r="J114" s="111">
        <v>31282.33</v>
      </c>
      <c r="K114" s="137">
        <v>0</v>
      </c>
      <c r="L114" s="111">
        <v>31282.33</v>
      </c>
    </row>
    <row r="115" spans="1:12" s="79" customFormat="1" ht="11.25">
      <c r="A115" s="110" t="s">
        <v>461</v>
      </c>
      <c r="B115" s="124"/>
      <c r="C115" s="124"/>
      <c r="D115" s="124"/>
      <c r="E115" s="111">
        <v>0</v>
      </c>
      <c r="F115" s="111">
        <v>0</v>
      </c>
      <c r="G115" s="137">
        <v>0</v>
      </c>
      <c r="H115" s="111">
        <v>0</v>
      </c>
      <c r="I115" s="137">
        <v>2268.08</v>
      </c>
      <c r="J115" s="111">
        <v>-2268.08</v>
      </c>
      <c r="K115" s="137">
        <v>0</v>
      </c>
      <c r="L115" s="111">
        <v>-2268.08</v>
      </c>
    </row>
    <row r="116" spans="1:12" s="79" customFormat="1" ht="11.25">
      <c r="A116" s="110" t="s">
        <v>462</v>
      </c>
      <c r="B116" s="124"/>
      <c r="C116" s="124"/>
      <c r="D116" s="124"/>
      <c r="E116" s="111">
        <v>29603.31</v>
      </c>
      <c r="F116" s="111">
        <v>523746.47</v>
      </c>
      <c r="G116" s="137">
        <v>553349.78</v>
      </c>
      <c r="H116" s="111">
        <v>0</v>
      </c>
      <c r="I116" s="137">
        <v>0</v>
      </c>
      <c r="J116" s="111">
        <v>553349.78</v>
      </c>
      <c r="K116" s="137">
        <v>0</v>
      </c>
      <c r="L116" s="111">
        <v>553349.78</v>
      </c>
    </row>
    <row r="117" spans="1:12" s="79" customFormat="1" ht="11.25">
      <c r="A117" s="110" t="s">
        <v>463</v>
      </c>
      <c r="B117" s="124"/>
      <c r="C117" s="124"/>
      <c r="D117" s="124"/>
      <c r="E117" s="111">
        <v>3439345.02</v>
      </c>
      <c r="F117" s="111">
        <v>12642680.87</v>
      </c>
      <c r="G117" s="137">
        <v>16082025.89</v>
      </c>
      <c r="H117" s="111">
        <v>1101811.01</v>
      </c>
      <c r="I117" s="137">
        <v>47259.75</v>
      </c>
      <c r="J117" s="111">
        <v>14932955.13</v>
      </c>
      <c r="K117" s="137">
        <v>0</v>
      </c>
      <c r="L117" s="111">
        <v>14932955.13</v>
      </c>
    </row>
    <row r="118" spans="1:12" s="79" customFormat="1" ht="11.25">
      <c r="A118" s="110" t="s">
        <v>464</v>
      </c>
      <c r="B118" s="124"/>
      <c r="C118" s="124"/>
      <c r="D118" s="124"/>
      <c r="E118" s="111">
        <v>0</v>
      </c>
      <c r="F118" s="111">
        <v>0</v>
      </c>
      <c r="G118" s="137">
        <v>0</v>
      </c>
      <c r="H118" s="111">
        <v>0</v>
      </c>
      <c r="I118" s="137">
        <v>70473.16</v>
      </c>
      <c r="J118" s="111">
        <v>-70473.16</v>
      </c>
      <c r="K118" s="137">
        <v>0</v>
      </c>
      <c r="L118" s="111">
        <v>-70473.16</v>
      </c>
    </row>
    <row r="119" spans="1:12" s="79" customFormat="1" ht="11.25">
      <c r="A119" s="110" t="s">
        <v>465</v>
      </c>
      <c r="B119" s="124"/>
      <c r="C119" s="124"/>
      <c r="D119" s="124"/>
      <c r="E119" s="111">
        <v>47490.38</v>
      </c>
      <c r="F119" s="111">
        <v>24652.7</v>
      </c>
      <c r="G119" s="137">
        <v>72143.08</v>
      </c>
      <c r="H119" s="111">
        <v>0</v>
      </c>
      <c r="I119" s="137">
        <v>49000</v>
      </c>
      <c r="J119" s="111">
        <v>23143.08</v>
      </c>
      <c r="K119" s="137">
        <v>0</v>
      </c>
      <c r="L119" s="111">
        <v>23143.08</v>
      </c>
    </row>
    <row r="120" spans="1:12" s="79" customFormat="1" ht="11.25">
      <c r="A120" s="110" t="s">
        <v>466</v>
      </c>
      <c r="B120" s="124"/>
      <c r="C120" s="124"/>
      <c r="D120" s="124"/>
      <c r="E120" s="111">
        <v>0</v>
      </c>
      <c r="F120" s="111">
        <v>0</v>
      </c>
      <c r="G120" s="137">
        <v>0</v>
      </c>
      <c r="H120" s="111">
        <v>0</v>
      </c>
      <c r="I120" s="137">
        <v>0</v>
      </c>
      <c r="J120" s="111">
        <v>0</v>
      </c>
      <c r="K120" s="137">
        <v>0</v>
      </c>
      <c r="L120" s="111">
        <v>0</v>
      </c>
    </row>
    <row r="121" spans="1:12" s="79" customFormat="1" ht="11.25">
      <c r="A121" s="110" t="s">
        <v>467</v>
      </c>
      <c r="B121" s="124"/>
      <c r="C121" s="124"/>
      <c r="D121" s="124"/>
      <c r="E121" s="111">
        <v>0</v>
      </c>
      <c r="F121" s="111">
        <v>0</v>
      </c>
      <c r="G121" s="137">
        <v>0</v>
      </c>
      <c r="H121" s="111">
        <v>0</v>
      </c>
      <c r="I121" s="137">
        <v>1583.64</v>
      </c>
      <c r="J121" s="111">
        <v>-1583.64</v>
      </c>
      <c r="K121" s="137">
        <v>0</v>
      </c>
      <c r="L121" s="111">
        <v>-1583.64</v>
      </c>
    </row>
    <row r="122" spans="1:12" s="79" customFormat="1" ht="11.25">
      <c r="A122" s="110" t="s">
        <v>468</v>
      </c>
      <c r="B122" s="124"/>
      <c r="C122" s="124"/>
      <c r="D122" s="124"/>
      <c r="E122" s="111">
        <v>0</v>
      </c>
      <c r="F122" s="111">
        <v>0</v>
      </c>
      <c r="G122" s="137">
        <v>0</v>
      </c>
      <c r="H122" s="111">
        <v>0</v>
      </c>
      <c r="I122" s="137">
        <v>3184.77</v>
      </c>
      <c r="J122" s="111">
        <v>-3184.77</v>
      </c>
      <c r="K122" s="137">
        <v>0</v>
      </c>
      <c r="L122" s="111">
        <v>-3184.77</v>
      </c>
    </row>
    <row r="123" spans="1:12" s="79" customFormat="1" ht="11.25">
      <c r="A123" s="110" t="s">
        <v>469</v>
      </c>
      <c r="B123" s="124"/>
      <c r="C123" s="124"/>
      <c r="D123" s="124"/>
      <c r="E123" s="111">
        <v>0</v>
      </c>
      <c r="F123" s="111">
        <v>0</v>
      </c>
      <c r="G123" s="137">
        <v>0</v>
      </c>
      <c r="H123" s="111">
        <v>0</v>
      </c>
      <c r="I123" s="137">
        <v>49457.63</v>
      </c>
      <c r="J123" s="111">
        <v>-49457.63</v>
      </c>
      <c r="K123" s="137">
        <v>0</v>
      </c>
      <c r="L123" s="111">
        <v>-49457.63</v>
      </c>
    </row>
    <row r="124" spans="1:12" s="79" customFormat="1" ht="11.25">
      <c r="A124" s="110" t="s">
        <v>470</v>
      </c>
      <c r="B124" s="124"/>
      <c r="C124" s="124"/>
      <c r="D124" s="124"/>
      <c r="E124" s="111">
        <v>0</v>
      </c>
      <c r="F124" s="111">
        <v>0</v>
      </c>
      <c r="G124" s="137">
        <v>0</v>
      </c>
      <c r="H124" s="111">
        <v>0</v>
      </c>
      <c r="I124" s="137">
        <v>20000</v>
      </c>
      <c r="J124" s="111">
        <v>-20000</v>
      </c>
      <c r="K124" s="137">
        <v>0</v>
      </c>
      <c r="L124" s="111">
        <v>-20000</v>
      </c>
    </row>
    <row r="125" spans="1:12" s="79" customFormat="1" ht="11.25">
      <c r="A125" s="110" t="s">
        <v>471</v>
      </c>
      <c r="B125" s="124"/>
      <c r="C125" s="124"/>
      <c r="D125" s="124"/>
      <c r="E125" s="111">
        <v>0</v>
      </c>
      <c r="F125" s="111">
        <v>0</v>
      </c>
      <c r="G125" s="137">
        <v>0</v>
      </c>
      <c r="H125" s="111">
        <v>0</v>
      </c>
      <c r="I125" s="137">
        <v>4043.97</v>
      </c>
      <c r="J125" s="111">
        <v>-4043.97</v>
      </c>
      <c r="K125" s="137">
        <v>0</v>
      </c>
      <c r="L125" s="111">
        <v>-4043.97</v>
      </c>
    </row>
    <row r="126" spans="1:12" s="79" customFormat="1" ht="11.25">
      <c r="A126" s="110" t="s">
        <v>472</v>
      </c>
      <c r="B126" s="124"/>
      <c r="C126" s="124"/>
      <c r="D126" s="124"/>
      <c r="E126" s="111">
        <v>0</v>
      </c>
      <c r="F126" s="111">
        <v>0</v>
      </c>
      <c r="G126" s="137">
        <v>0</v>
      </c>
      <c r="H126" s="111">
        <v>0</v>
      </c>
      <c r="I126" s="137">
        <v>0</v>
      </c>
      <c r="J126" s="111">
        <v>0</v>
      </c>
      <c r="K126" s="137">
        <v>0</v>
      </c>
      <c r="L126" s="111">
        <v>0</v>
      </c>
    </row>
    <row r="127" spans="1:12" s="79" customFormat="1" ht="11.25">
      <c r="A127" s="110" t="s">
        <v>473</v>
      </c>
      <c r="B127" s="124"/>
      <c r="C127" s="124"/>
      <c r="D127" s="124"/>
      <c r="E127" s="111">
        <v>0</v>
      </c>
      <c r="F127" s="111">
        <v>0</v>
      </c>
      <c r="G127" s="137">
        <v>0</v>
      </c>
      <c r="H127" s="111">
        <v>0</v>
      </c>
      <c r="I127" s="137">
        <v>95565.5</v>
      </c>
      <c r="J127" s="111">
        <v>-95565.5</v>
      </c>
      <c r="K127" s="137">
        <v>0</v>
      </c>
      <c r="L127" s="111">
        <v>-95565.5</v>
      </c>
    </row>
    <row r="128" spans="1:12" s="79" customFormat="1" ht="11.25">
      <c r="A128" s="110" t="s">
        <v>474</v>
      </c>
      <c r="B128" s="124"/>
      <c r="C128" s="124"/>
      <c r="D128" s="124"/>
      <c r="E128" s="111">
        <v>0</v>
      </c>
      <c r="F128" s="111">
        <v>0</v>
      </c>
      <c r="G128" s="137">
        <v>0</v>
      </c>
      <c r="H128" s="111">
        <v>0</v>
      </c>
      <c r="I128" s="137">
        <v>0</v>
      </c>
      <c r="J128" s="111">
        <v>0</v>
      </c>
      <c r="K128" s="137">
        <v>0</v>
      </c>
      <c r="L128" s="111">
        <v>0</v>
      </c>
    </row>
    <row r="129" spans="1:12" s="79" customFormat="1" ht="11.25">
      <c r="A129" s="110" t="s">
        <v>475</v>
      </c>
      <c r="B129" s="124"/>
      <c r="C129" s="124"/>
      <c r="D129" s="124"/>
      <c r="E129" s="111">
        <v>0</v>
      </c>
      <c r="F129" s="111">
        <v>0</v>
      </c>
      <c r="G129" s="137">
        <v>0</v>
      </c>
      <c r="H129" s="111">
        <v>0</v>
      </c>
      <c r="I129" s="137">
        <v>0</v>
      </c>
      <c r="J129" s="111">
        <v>0</v>
      </c>
      <c r="K129" s="137">
        <v>0</v>
      </c>
      <c r="L129" s="111">
        <v>0</v>
      </c>
    </row>
    <row r="130" spans="1:12" s="79" customFormat="1" ht="11.25">
      <c r="A130" s="110" t="s">
        <v>476</v>
      </c>
      <c r="B130" s="124"/>
      <c r="C130" s="124"/>
      <c r="D130" s="124"/>
      <c r="E130" s="111">
        <v>0</v>
      </c>
      <c r="F130" s="111">
        <v>0</v>
      </c>
      <c r="G130" s="137">
        <v>0</v>
      </c>
      <c r="H130" s="111">
        <v>0</v>
      </c>
      <c r="I130" s="137">
        <v>0</v>
      </c>
      <c r="J130" s="111">
        <v>0</v>
      </c>
      <c r="K130" s="137">
        <v>0</v>
      </c>
      <c r="L130" s="111">
        <v>0</v>
      </c>
    </row>
    <row r="131" spans="1:12" s="79" customFormat="1" ht="11.25">
      <c r="A131" s="110" t="s">
        <v>477</v>
      </c>
      <c r="B131" s="124"/>
      <c r="C131" s="124"/>
      <c r="D131" s="124"/>
      <c r="E131" s="111">
        <v>3737.85</v>
      </c>
      <c r="F131" s="111">
        <v>110274.51</v>
      </c>
      <c r="G131" s="137">
        <v>114012.36</v>
      </c>
      <c r="H131" s="111">
        <v>0</v>
      </c>
      <c r="I131" s="137">
        <v>0</v>
      </c>
      <c r="J131" s="111">
        <v>114012.36</v>
      </c>
      <c r="K131" s="137">
        <v>0</v>
      </c>
      <c r="L131" s="111">
        <v>114012.36</v>
      </c>
    </row>
    <row r="132" spans="1:12" s="79" customFormat="1" ht="11.25">
      <c r="A132" s="110" t="s">
        <v>478</v>
      </c>
      <c r="B132" s="124"/>
      <c r="C132" s="124"/>
      <c r="D132" s="124"/>
      <c r="E132" s="111">
        <v>118240.94</v>
      </c>
      <c r="F132" s="111">
        <v>923139.5</v>
      </c>
      <c r="G132" s="137">
        <v>1041380.44</v>
      </c>
      <c r="H132" s="111">
        <v>0</v>
      </c>
      <c r="I132" s="137">
        <v>664912.58</v>
      </c>
      <c r="J132" s="111">
        <v>376467.86</v>
      </c>
      <c r="K132" s="137">
        <v>0</v>
      </c>
      <c r="L132" s="111">
        <v>376467.86</v>
      </c>
    </row>
    <row r="133" spans="1:12" s="79" customFormat="1" ht="11.25">
      <c r="A133" s="110" t="s">
        <v>479</v>
      </c>
      <c r="B133" s="124"/>
      <c r="C133" s="124"/>
      <c r="D133" s="124"/>
      <c r="E133" s="111">
        <v>1662541.26</v>
      </c>
      <c r="F133" s="111">
        <v>1215956.21</v>
      </c>
      <c r="G133" s="137">
        <v>2878497.47</v>
      </c>
      <c r="H133" s="111">
        <v>0</v>
      </c>
      <c r="I133" s="137">
        <v>561342.04</v>
      </c>
      <c r="J133" s="111">
        <v>2317155.43</v>
      </c>
      <c r="K133" s="137">
        <v>0</v>
      </c>
      <c r="L133" s="111">
        <v>2317155.43</v>
      </c>
    </row>
    <row r="134" spans="1:12" s="79" customFormat="1" ht="11.25">
      <c r="A134" s="110" t="s">
        <v>480</v>
      </c>
      <c r="B134" s="124"/>
      <c r="C134" s="124"/>
      <c r="D134" s="124"/>
      <c r="E134" s="111">
        <v>-83185.35</v>
      </c>
      <c r="F134" s="111">
        <v>405461.3</v>
      </c>
      <c r="G134" s="137">
        <v>322275.95</v>
      </c>
      <c r="H134" s="111">
        <v>0</v>
      </c>
      <c r="I134" s="137">
        <v>26331.09</v>
      </c>
      <c r="J134" s="111">
        <v>295944.86</v>
      </c>
      <c r="K134" s="137">
        <v>0</v>
      </c>
      <c r="L134" s="111">
        <v>295944.86</v>
      </c>
    </row>
    <row r="135" spans="1:12" s="79" customFormat="1" ht="11.25">
      <c r="A135" s="110" t="s">
        <v>481</v>
      </c>
      <c r="B135" s="124"/>
      <c r="C135" s="124"/>
      <c r="D135" s="124"/>
      <c r="E135" s="111">
        <v>77381.73</v>
      </c>
      <c r="F135" s="111">
        <v>628977.61</v>
      </c>
      <c r="G135" s="137">
        <v>706359.34</v>
      </c>
      <c r="H135" s="111">
        <v>0</v>
      </c>
      <c r="I135" s="137">
        <v>9324.23</v>
      </c>
      <c r="J135" s="111">
        <v>697035.11</v>
      </c>
      <c r="K135" s="137">
        <v>0</v>
      </c>
      <c r="L135" s="111">
        <v>697035.11</v>
      </c>
    </row>
    <row r="136" spans="1:12" s="79" customFormat="1" ht="11.25">
      <c r="A136" s="110" t="s">
        <v>482</v>
      </c>
      <c r="B136" s="124"/>
      <c r="C136" s="124"/>
      <c r="D136" s="124"/>
      <c r="E136" s="111">
        <v>105246.64</v>
      </c>
      <c r="F136" s="111">
        <v>373100.78</v>
      </c>
      <c r="G136" s="137">
        <v>478347.42</v>
      </c>
      <c r="H136" s="111">
        <v>7887</v>
      </c>
      <c r="I136" s="137">
        <v>36264.75</v>
      </c>
      <c r="J136" s="111">
        <v>434195.67</v>
      </c>
      <c r="K136" s="137">
        <v>0</v>
      </c>
      <c r="L136" s="111">
        <v>434195.67</v>
      </c>
    </row>
    <row r="137" spans="1:12" s="79" customFormat="1" ht="11.25">
      <c r="A137" s="110" t="s">
        <v>483</v>
      </c>
      <c r="B137" s="124"/>
      <c r="C137" s="124"/>
      <c r="D137" s="124"/>
      <c r="E137" s="111">
        <v>-11836.5</v>
      </c>
      <c r="F137" s="111">
        <v>269308.52</v>
      </c>
      <c r="G137" s="137">
        <v>257472.02</v>
      </c>
      <c r="H137" s="111">
        <v>0</v>
      </c>
      <c r="I137" s="137">
        <v>45376.45</v>
      </c>
      <c r="J137" s="111">
        <v>212095.57</v>
      </c>
      <c r="K137" s="137">
        <v>0</v>
      </c>
      <c r="L137" s="111">
        <v>212095.57</v>
      </c>
    </row>
    <row r="138" spans="1:12" s="79" customFormat="1" ht="11.25">
      <c r="A138" s="110" t="s">
        <v>484</v>
      </c>
      <c r="B138" s="124"/>
      <c r="C138" s="124"/>
      <c r="D138" s="124"/>
      <c r="E138" s="111">
        <v>65487.62</v>
      </c>
      <c r="F138" s="111">
        <v>370817.46</v>
      </c>
      <c r="G138" s="137">
        <v>436305.08</v>
      </c>
      <c r="H138" s="111">
        <v>0</v>
      </c>
      <c r="I138" s="137">
        <v>19484.87</v>
      </c>
      <c r="J138" s="111">
        <v>416820.21</v>
      </c>
      <c r="K138" s="137">
        <v>0</v>
      </c>
      <c r="L138" s="111">
        <v>416820.21</v>
      </c>
    </row>
    <row r="139" spans="1:12" s="79" customFormat="1" ht="11.25">
      <c r="A139" s="110" t="s">
        <v>485</v>
      </c>
      <c r="B139" s="124"/>
      <c r="C139" s="124"/>
      <c r="D139" s="124"/>
      <c r="E139" s="111">
        <v>71256.25</v>
      </c>
      <c r="F139" s="111">
        <v>72645.46</v>
      </c>
      <c r="G139" s="137">
        <v>143901.71</v>
      </c>
      <c r="H139" s="111">
        <v>0</v>
      </c>
      <c r="I139" s="137">
        <v>24948.48</v>
      </c>
      <c r="J139" s="111">
        <v>118953.23</v>
      </c>
      <c r="K139" s="137">
        <v>0</v>
      </c>
      <c r="L139" s="111">
        <v>118953.23</v>
      </c>
    </row>
    <row r="140" spans="1:12" s="79" customFormat="1" ht="11.25">
      <c r="A140" s="110" t="s">
        <v>486</v>
      </c>
      <c r="B140" s="124"/>
      <c r="C140" s="124"/>
      <c r="D140" s="124"/>
      <c r="E140" s="111">
        <v>4493.48</v>
      </c>
      <c r="F140" s="111">
        <v>132557.38</v>
      </c>
      <c r="G140" s="137">
        <v>137050.86</v>
      </c>
      <c r="H140" s="111">
        <v>0</v>
      </c>
      <c r="I140" s="137">
        <v>0</v>
      </c>
      <c r="J140" s="111">
        <v>137050.86</v>
      </c>
      <c r="K140" s="137">
        <v>0</v>
      </c>
      <c r="L140" s="111">
        <v>137050.86</v>
      </c>
    </row>
    <row r="141" spans="1:12" s="79" customFormat="1" ht="11.25">
      <c r="A141" s="110" t="s">
        <v>487</v>
      </c>
      <c r="B141" s="124"/>
      <c r="C141" s="124"/>
      <c r="D141" s="124"/>
      <c r="E141" s="111">
        <v>29020</v>
      </c>
      <c r="F141" s="111">
        <v>15662.97</v>
      </c>
      <c r="G141" s="137">
        <v>44682.97</v>
      </c>
      <c r="H141" s="111">
        <v>0</v>
      </c>
      <c r="I141" s="137">
        <v>15234.26</v>
      </c>
      <c r="J141" s="111">
        <v>29448.71</v>
      </c>
      <c r="K141" s="137">
        <v>0</v>
      </c>
      <c r="L141" s="111">
        <v>29448.71</v>
      </c>
    </row>
    <row r="142" spans="1:12" s="79" customFormat="1" ht="11.25">
      <c r="A142" s="110" t="s">
        <v>488</v>
      </c>
      <c r="B142" s="124"/>
      <c r="C142" s="124"/>
      <c r="D142" s="124"/>
      <c r="E142" s="111">
        <v>-60527.06</v>
      </c>
      <c r="F142" s="111">
        <v>446329.4</v>
      </c>
      <c r="G142" s="137">
        <v>385802.34</v>
      </c>
      <c r="H142" s="111">
        <v>130150.83</v>
      </c>
      <c r="I142" s="137">
        <v>0</v>
      </c>
      <c r="J142" s="111">
        <v>255651.51</v>
      </c>
      <c r="K142" s="137">
        <v>0</v>
      </c>
      <c r="L142" s="111">
        <v>255651.51</v>
      </c>
    </row>
    <row r="143" spans="1:12" s="79" customFormat="1" ht="11.25">
      <c r="A143" s="110" t="s">
        <v>489</v>
      </c>
      <c r="B143" s="124"/>
      <c r="C143" s="124"/>
      <c r="D143" s="124"/>
      <c r="E143" s="111">
        <v>155.14</v>
      </c>
      <c r="F143" s="111">
        <v>1201.78</v>
      </c>
      <c r="G143" s="137">
        <v>1356.92</v>
      </c>
      <c r="H143" s="111">
        <v>0</v>
      </c>
      <c r="I143" s="137">
        <v>0</v>
      </c>
      <c r="J143" s="111">
        <v>1356.92</v>
      </c>
      <c r="K143" s="137">
        <v>0</v>
      </c>
      <c r="L143" s="111">
        <v>1356.92</v>
      </c>
    </row>
    <row r="144" spans="1:12" s="79" customFormat="1" ht="11.25">
      <c r="A144" s="110" t="s">
        <v>490</v>
      </c>
      <c r="B144" s="124"/>
      <c r="C144" s="124"/>
      <c r="D144" s="124"/>
      <c r="E144" s="111">
        <v>-16154.96</v>
      </c>
      <c r="F144" s="111">
        <v>55713.6</v>
      </c>
      <c r="G144" s="137">
        <v>39558.64</v>
      </c>
      <c r="H144" s="111">
        <v>0</v>
      </c>
      <c r="I144" s="137">
        <v>0</v>
      </c>
      <c r="J144" s="111">
        <v>39558.64</v>
      </c>
      <c r="K144" s="137">
        <v>0</v>
      </c>
      <c r="L144" s="111">
        <v>39558.64</v>
      </c>
    </row>
    <row r="145" spans="1:12" s="79" customFormat="1" ht="11.25">
      <c r="A145" s="110" t="s">
        <v>491</v>
      </c>
      <c r="B145" s="124"/>
      <c r="C145" s="124"/>
      <c r="D145" s="124"/>
      <c r="E145" s="111">
        <v>49.32</v>
      </c>
      <c r="F145" s="111">
        <v>1504.44</v>
      </c>
      <c r="G145" s="137">
        <v>1553.76</v>
      </c>
      <c r="H145" s="111">
        <v>0</v>
      </c>
      <c r="I145" s="137">
        <v>0</v>
      </c>
      <c r="J145" s="111">
        <v>1553.76</v>
      </c>
      <c r="K145" s="137">
        <v>0</v>
      </c>
      <c r="L145" s="111">
        <v>1553.76</v>
      </c>
    </row>
    <row r="146" spans="1:12" s="79" customFormat="1" ht="11.25">
      <c r="A146" s="110" t="s">
        <v>492</v>
      </c>
      <c r="B146" s="124"/>
      <c r="C146" s="124"/>
      <c r="D146" s="124"/>
      <c r="E146" s="111">
        <v>-75213.55</v>
      </c>
      <c r="F146" s="111">
        <v>178793.19</v>
      </c>
      <c r="G146" s="137">
        <v>103579.64</v>
      </c>
      <c r="H146" s="111">
        <v>0</v>
      </c>
      <c r="I146" s="137">
        <v>43975.2</v>
      </c>
      <c r="J146" s="111">
        <v>59604.44</v>
      </c>
      <c r="K146" s="137">
        <v>0</v>
      </c>
      <c r="L146" s="111">
        <v>59604.44</v>
      </c>
    </row>
    <row r="147" spans="1:12" s="79" customFormat="1" ht="11.25">
      <c r="A147" s="110" t="s">
        <v>493</v>
      </c>
      <c r="B147" s="124"/>
      <c r="C147" s="124"/>
      <c r="D147" s="124"/>
      <c r="E147" s="111">
        <v>-433507.06</v>
      </c>
      <c r="F147" s="111">
        <v>1078290</v>
      </c>
      <c r="G147" s="137">
        <v>644782.94</v>
      </c>
      <c r="H147" s="111">
        <v>0</v>
      </c>
      <c r="I147" s="137">
        <v>562085.5</v>
      </c>
      <c r="J147" s="111">
        <v>82697.44</v>
      </c>
      <c r="K147" s="137">
        <v>0</v>
      </c>
      <c r="L147" s="111">
        <v>82697.44</v>
      </c>
    </row>
    <row r="148" spans="1:12" s="79" customFormat="1" ht="11.25">
      <c r="A148" s="110" t="s">
        <v>494</v>
      </c>
      <c r="B148" s="124"/>
      <c r="C148" s="124"/>
      <c r="D148" s="124"/>
      <c r="E148" s="111">
        <v>-60.69</v>
      </c>
      <c r="F148" s="111">
        <v>2348.84</v>
      </c>
      <c r="G148" s="137">
        <v>2288.15</v>
      </c>
      <c r="H148" s="111">
        <v>0</v>
      </c>
      <c r="I148" s="137">
        <v>0</v>
      </c>
      <c r="J148" s="111">
        <v>2288.15</v>
      </c>
      <c r="K148" s="137">
        <v>0</v>
      </c>
      <c r="L148" s="111">
        <v>2288.15</v>
      </c>
    </row>
    <row r="149" spans="1:12" s="79" customFormat="1" ht="11.25">
      <c r="A149" s="110" t="s">
        <v>495</v>
      </c>
      <c r="B149" s="124"/>
      <c r="C149" s="124"/>
      <c r="D149" s="124"/>
      <c r="E149" s="111">
        <v>-118080.31</v>
      </c>
      <c r="F149" s="111">
        <v>120559.64</v>
      </c>
      <c r="G149" s="137">
        <v>2479.33</v>
      </c>
      <c r="H149" s="111">
        <v>0</v>
      </c>
      <c r="I149" s="137">
        <v>0</v>
      </c>
      <c r="J149" s="111">
        <v>2479.33</v>
      </c>
      <c r="K149" s="137">
        <v>0</v>
      </c>
      <c r="L149" s="111">
        <v>2479.33</v>
      </c>
    </row>
    <row r="150" spans="1:12" s="79" customFormat="1" ht="11.25">
      <c r="A150" s="110" t="s">
        <v>496</v>
      </c>
      <c r="B150" s="124"/>
      <c r="C150" s="124"/>
      <c r="D150" s="124"/>
      <c r="E150" s="111">
        <v>4116.28</v>
      </c>
      <c r="F150" s="111">
        <v>104797.02</v>
      </c>
      <c r="G150" s="137">
        <v>108913.3</v>
      </c>
      <c r="H150" s="111">
        <v>0</v>
      </c>
      <c r="I150" s="137">
        <v>0</v>
      </c>
      <c r="J150" s="111">
        <v>108913.3</v>
      </c>
      <c r="K150" s="137">
        <v>0</v>
      </c>
      <c r="L150" s="111">
        <v>108913.3</v>
      </c>
    </row>
    <row r="151" spans="1:12" s="79" customFormat="1" ht="11.25">
      <c r="A151" s="110" t="s">
        <v>497</v>
      </c>
      <c r="B151" s="124"/>
      <c r="C151" s="124"/>
      <c r="D151" s="124"/>
      <c r="E151" s="111">
        <v>3570.46</v>
      </c>
      <c r="F151" s="111">
        <v>105338.39</v>
      </c>
      <c r="G151" s="137">
        <v>108908.85</v>
      </c>
      <c r="H151" s="111">
        <v>0</v>
      </c>
      <c r="I151" s="137">
        <v>0</v>
      </c>
      <c r="J151" s="111">
        <v>108908.85</v>
      </c>
      <c r="K151" s="137">
        <v>0</v>
      </c>
      <c r="L151" s="111">
        <v>108908.85</v>
      </c>
    </row>
    <row r="152" spans="1:12" s="79" customFormat="1" ht="11.25">
      <c r="A152" s="110" t="s">
        <v>498</v>
      </c>
      <c r="B152" s="124"/>
      <c r="C152" s="124"/>
      <c r="D152" s="124"/>
      <c r="E152" s="111">
        <v>-108750.79</v>
      </c>
      <c r="F152" s="111">
        <v>605334.01</v>
      </c>
      <c r="G152" s="137">
        <v>496583.22</v>
      </c>
      <c r="H152" s="111">
        <v>0</v>
      </c>
      <c r="I152" s="137">
        <v>0</v>
      </c>
      <c r="J152" s="111">
        <v>496583.22</v>
      </c>
      <c r="K152" s="137">
        <v>0</v>
      </c>
      <c r="L152" s="111">
        <v>496583.22</v>
      </c>
    </row>
    <row r="153" spans="1:12" s="79" customFormat="1" ht="11.25">
      <c r="A153" s="110" t="s">
        <v>499</v>
      </c>
      <c r="B153" s="124"/>
      <c r="C153" s="124"/>
      <c r="D153" s="124"/>
      <c r="E153" s="111">
        <v>263105.17</v>
      </c>
      <c r="F153" s="111">
        <v>0</v>
      </c>
      <c r="G153" s="137">
        <v>263105.17</v>
      </c>
      <c r="H153" s="111">
        <v>0</v>
      </c>
      <c r="I153" s="137">
        <v>272376.7</v>
      </c>
      <c r="J153" s="111">
        <v>-9271.53</v>
      </c>
      <c r="K153" s="137">
        <v>0</v>
      </c>
      <c r="L153" s="111">
        <v>-9271.53</v>
      </c>
    </row>
    <row r="154" spans="1:12" s="79" customFormat="1" ht="11.25">
      <c r="A154" s="110" t="s">
        <v>500</v>
      </c>
      <c r="B154" s="124"/>
      <c r="C154" s="124"/>
      <c r="D154" s="124"/>
      <c r="E154" s="111">
        <v>0</v>
      </c>
      <c r="F154" s="111">
        <v>0</v>
      </c>
      <c r="G154" s="137">
        <v>0</v>
      </c>
      <c r="H154" s="111">
        <v>0</v>
      </c>
      <c r="I154" s="137">
        <v>0</v>
      </c>
      <c r="J154" s="111">
        <v>0</v>
      </c>
      <c r="K154" s="137">
        <v>0</v>
      </c>
      <c r="L154" s="111">
        <v>0</v>
      </c>
    </row>
    <row r="155" spans="1:12" s="79" customFormat="1" ht="11.25">
      <c r="A155" s="110" t="s">
        <v>501</v>
      </c>
      <c r="B155" s="124"/>
      <c r="C155" s="124"/>
      <c r="D155" s="124"/>
      <c r="E155" s="111">
        <v>78866.32</v>
      </c>
      <c r="F155" s="111">
        <v>8747.31</v>
      </c>
      <c r="G155" s="137">
        <v>87613.63</v>
      </c>
      <c r="H155" s="111">
        <v>0</v>
      </c>
      <c r="I155" s="137">
        <v>0</v>
      </c>
      <c r="J155" s="111">
        <v>87613.63</v>
      </c>
      <c r="K155" s="137">
        <v>0</v>
      </c>
      <c r="L155" s="111">
        <v>87613.63</v>
      </c>
    </row>
    <row r="156" spans="1:12" s="79" customFormat="1" ht="11.25">
      <c r="A156" s="110" t="s">
        <v>502</v>
      </c>
      <c r="B156" s="124"/>
      <c r="C156" s="124"/>
      <c r="D156" s="124"/>
      <c r="E156" s="111">
        <v>-17846.07</v>
      </c>
      <c r="F156" s="111">
        <v>24903.85</v>
      </c>
      <c r="G156" s="137">
        <v>7057.78</v>
      </c>
      <c r="H156" s="111">
        <v>0</v>
      </c>
      <c r="I156" s="137">
        <v>1758.42</v>
      </c>
      <c r="J156" s="111">
        <v>5299.36</v>
      </c>
      <c r="K156" s="137">
        <v>0</v>
      </c>
      <c r="L156" s="111">
        <v>5299.36</v>
      </c>
    </row>
    <row r="157" spans="1:12" s="79" customFormat="1" ht="11.25">
      <c r="A157" s="110" t="s">
        <v>503</v>
      </c>
      <c r="B157" s="124"/>
      <c r="C157" s="124"/>
      <c r="D157" s="124"/>
      <c r="E157" s="111">
        <v>13203.06</v>
      </c>
      <c r="F157" s="111">
        <v>84563.23</v>
      </c>
      <c r="G157" s="137">
        <v>97766.29</v>
      </c>
      <c r="H157" s="111">
        <v>0</v>
      </c>
      <c r="I157" s="137">
        <v>140</v>
      </c>
      <c r="J157" s="111">
        <v>97626.29</v>
      </c>
      <c r="K157" s="137">
        <v>0</v>
      </c>
      <c r="L157" s="111">
        <v>97626.29</v>
      </c>
    </row>
    <row r="158" spans="1:12" s="79" customFormat="1" ht="11.25">
      <c r="A158" s="110" t="s">
        <v>504</v>
      </c>
      <c r="B158" s="124"/>
      <c r="C158" s="124"/>
      <c r="D158" s="124"/>
      <c r="E158" s="111">
        <v>-3096.18</v>
      </c>
      <c r="F158" s="111">
        <v>3100.61</v>
      </c>
      <c r="G158" s="137">
        <v>4.43</v>
      </c>
      <c r="H158" s="111">
        <v>0</v>
      </c>
      <c r="I158" s="137">
        <v>0</v>
      </c>
      <c r="J158" s="111">
        <v>4.43</v>
      </c>
      <c r="K158" s="137">
        <v>0</v>
      </c>
      <c r="L158" s="111">
        <v>4.43</v>
      </c>
    </row>
    <row r="159" spans="1:12" s="79" customFormat="1" ht="11.25">
      <c r="A159" s="110" t="s">
        <v>505</v>
      </c>
      <c r="B159" s="124"/>
      <c r="C159" s="124"/>
      <c r="D159" s="124"/>
      <c r="E159" s="111">
        <v>-1455.28</v>
      </c>
      <c r="F159" s="111">
        <v>2569.98</v>
      </c>
      <c r="G159" s="137">
        <v>1114.7</v>
      </c>
      <c r="H159" s="111">
        <v>0</v>
      </c>
      <c r="I159" s="137">
        <v>0</v>
      </c>
      <c r="J159" s="111">
        <v>1114.7</v>
      </c>
      <c r="K159" s="137">
        <v>0</v>
      </c>
      <c r="L159" s="111">
        <v>1114.7</v>
      </c>
    </row>
    <row r="160" spans="1:12" s="79" customFormat="1" ht="11.25">
      <c r="A160" s="110" t="s">
        <v>506</v>
      </c>
      <c r="B160" s="124"/>
      <c r="C160" s="124"/>
      <c r="D160" s="124"/>
      <c r="E160" s="111">
        <v>-20112.57</v>
      </c>
      <c r="F160" s="111">
        <v>171871.39</v>
      </c>
      <c r="G160" s="137">
        <v>151758.82</v>
      </c>
      <c r="H160" s="111">
        <v>2928.89</v>
      </c>
      <c r="I160" s="137">
        <v>6044.45</v>
      </c>
      <c r="J160" s="111">
        <v>142785.48</v>
      </c>
      <c r="K160" s="137">
        <v>0</v>
      </c>
      <c r="L160" s="111">
        <v>142785.48</v>
      </c>
    </row>
    <row r="161" spans="1:12" s="79" customFormat="1" ht="11.25">
      <c r="A161" s="110" t="s">
        <v>507</v>
      </c>
      <c r="B161" s="124"/>
      <c r="C161" s="124"/>
      <c r="D161" s="124"/>
      <c r="E161" s="111">
        <v>-1565.68</v>
      </c>
      <c r="F161" s="111">
        <v>1565.68</v>
      </c>
      <c r="G161" s="137">
        <v>0</v>
      </c>
      <c r="H161" s="111">
        <v>0</v>
      </c>
      <c r="I161" s="137">
        <v>0</v>
      </c>
      <c r="J161" s="111">
        <v>0</v>
      </c>
      <c r="K161" s="137">
        <v>0</v>
      </c>
      <c r="L161" s="111">
        <v>0</v>
      </c>
    </row>
    <row r="162" spans="1:12" s="79" customFormat="1" ht="11.25">
      <c r="A162" s="110" t="s">
        <v>508</v>
      </c>
      <c r="B162" s="124"/>
      <c r="C162" s="124"/>
      <c r="D162" s="124"/>
      <c r="E162" s="111">
        <v>0</v>
      </c>
      <c r="F162" s="111">
        <v>0</v>
      </c>
      <c r="G162" s="137">
        <v>0</v>
      </c>
      <c r="H162" s="111">
        <v>0</v>
      </c>
      <c r="I162" s="137">
        <v>0</v>
      </c>
      <c r="J162" s="111">
        <v>0</v>
      </c>
      <c r="K162" s="137">
        <v>0</v>
      </c>
      <c r="L162" s="111">
        <v>0</v>
      </c>
    </row>
    <row r="163" spans="1:12" s="79" customFormat="1" ht="11.25">
      <c r="A163" s="110" t="s">
        <v>509</v>
      </c>
      <c r="B163" s="124"/>
      <c r="C163" s="124"/>
      <c r="D163" s="124"/>
      <c r="E163" s="111">
        <v>2207.02</v>
      </c>
      <c r="F163" s="111">
        <v>9576.73</v>
      </c>
      <c r="G163" s="137">
        <v>11783.75</v>
      </c>
      <c r="H163" s="111">
        <v>0</v>
      </c>
      <c r="I163" s="137">
        <v>0</v>
      </c>
      <c r="J163" s="111">
        <v>11783.75</v>
      </c>
      <c r="K163" s="137">
        <v>0</v>
      </c>
      <c r="L163" s="111">
        <v>11783.75</v>
      </c>
    </row>
    <row r="164" spans="1:12" s="79" customFormat="1" ht="11.25">
      <c r="A164" s="110" t="s">
        <v>510</v>
      </c>
      <c r="B164" s="124"/>
      <c r="C164" s="124"/>
      <c r="D164" s="124"/>
      <c r="E164" s="111">
        <v>52971.29</v>
      </c>
      <c r="F164" s="111">
        <v>2686.52</v>
      </c>
      <c r="G164" s="137">
        <v>55657.81</v>
      </c>
      <c r="H164" s="111">
        <v>0</v>
      </c>
      <c r="I164" s="137">
        <v>0</v>
      </c>
      <c r="J164" s="111">
        <v>55657.81</v>
      </c>
      <c r="K164" s="137">
        <v>0</v>
      </c>
      <c r="L164" s="111">
        <v>55657.81</v>
      </c>
    </row>
    <row r="165" spans="1:12" s="79" customFormat="1" ht="11.25">
      <c r="A165" s="110" t="s">
        <v>511</v>
      </c>
      <c r="B165" s="124"/>
      <c r="C165" s="124"/>
      <c r="D165" s="124"/>
      <c r="E165" s="111">
        <v>-9243.47</v>
      </c>
      <c r="F165" s="111">
        <v>14847.08</v>
      </c>
      <c r="G165" s="137">
        <v>5603.61</v>
      </c>
      <c r="H165" s="111">
        <v>0</v>
      </c>
      <c r="I165" s="137">
        <v>0</v>
      </c>
      <c r="J165" s="111">
        <v>5603.61</v>
      </c>
      <c r="K165" s="137">
        <v>0</v>
      </c>
      <c r="L165" s="111">
        <v>5603.61</v>
      </c>
    </row>
    <row r="166" spans="1:12" s="79" customFormat="1" ht="11.25">
      <c r="A166" s="110" t="s">
        <v>512</v>
      </c>
      <c r="B166" s="124"/>
      <c r="C166" s="124"/>
      <c r="D166" s="124"/>
      <c r="E166" s="111">
        <v>290.18</v>
      </c>
      <c r="F166" s="111">
        <v>8606.98</v>
      </c>
      <c r="G166" s="137">
        <v>8897.16</v>
      </c>
      <c r="H166" s="111">
        <v>0</v>
      </c>
      <c r="I166" s="137">
        <v>0</v>
      </c>
      <c r="J166" s="111">
        <v>8897.16</v>
      </c>
      <c r="K166" s="137">
        <v>0</v>
      </c>
      <c r="L166" s="111">
        <v>8897.16</v>
      </c>
    </row>
    <row r="167" spans="1:12" s="79" customFormat="1" ht="11.25">
      <c r="A167" s="110" t="s">
        <v>513</v>
      </c>
      <c r="B167" s="124"/>
      <c r="C167" s="124"/>
      <c r="D167" s="124"/>
      <c r="E167" s="111">
        <v>0</v>
      </c>
      <c r="F167" s="111">
        <v>0</v>
      </c>
      <c r="G167" s="137">
        <v>0</v>
      </c>
      <c r="H167" s="111">
        <v>0</v>
      </c>
      <c r="I167" s="137">
        <v>0</v>
      </c>
      <c r="J167" s="111">
        <v>0</v>
      </c>
      <c r="K167" s="137">
        <v>0</v>
      </c>
      <c r="L167" s="111">
        <v>0</v>
      </c>
    </row>
    <row r="168" spans="1:12" s="79" customFormat="1" ht="11.25">
      <c r="A168" s="110" t="s">
        <v>514</v>
      </c>
      <c r="B168" s="124"/>
      <c r="C168" s="124"/>
      <c r="D168" s="124"/>
      <c r="E168" s="111">
        <v>0</v>
      </c>
      <c r="F168" s="111">
        <v>0</v>
      </c>
      <c r="G168" s="137">
        <v>0</v>
      </c>
      <c r="H168" s="111">
        <v>0</v>
      </c>
      <c r="I168" s="137">
        <v>0</v>
      </c>
      <c r="J168" s="111">
        <v>0</v>
      </c>
      <c r="K168" s="137">
        <v>0</v>
      </c>
      <c r="L168" s="111">
        <v>0</v>
      </c>
    </row>
    <row r="169" spans="1:12" s="79" customFormat="1" ht="11.25">
      <c r="A169" s="110" t="s">
        <v>515</v>
      </c>
      <c r="B169" s="124"/>
      <c r="C169" s="124"/>
      <c r="D169" s="124"/>
      <c r="E169" s="111">
        <v>8624.06</v>
      </c>
      <c r="F169" s="111">
        <v>234358.36</v>
      </c>
      <c r="G169" s="137">
        <v>242982.42</v>
      </c>
      <c r="H169" s="111">
        <v>0</v>
      </c>
      <c r="I169" s="137">
        <v>0</v>
      </c>
      <c r="J169" s="111">
        <v>242982.42</v>
      </c>
      <c r="K169" s="137">
        <v>0</v>
      </c>
      <c r="L169" s="111">
        <v>242982.42</v>
      </c>
    </row>
    <row r="170" spans="1:12" s="79" customFormat="1" ht="11.25">
      <c r="A170" s="110" t="s">
        <v>516</v>
      </c>
      <c r="B170" s="124"/>
      <c r="C170" s="124"/>
      <c r="D170" s="124"/>
      <c r="E170" s="111">
        <v>5003.18</v>
      </c>
      <c r="F170" s="111">
        <v>129445.73</v>
      </c>
      <c r="G170" s="137">
        <v>134448.91</v>
      </c>
      <c r="H170" s="111">
        <v>0</v>
      </c>
      <c r="I170" s="137">
        <v>0</v>
      </c>
      <c r="J170" s="111">
        <v>134448.91</v>
      </c>
      <c r="K170" s="137">
        <v>0</v>
      </c>
      <c r="L170" s="111">
        <v>134448.91</v>
      </c>
    </row>
    <row r="171" spans="1:12" s="79" customFormat="1" ht="11.25">
      <c r="A171" s="110" t="s">
        <v>517</v>
      </c>
      <c r="B171" s="124"/>
      <c r="C171" s="124"/>
      <c r="D171" s="124"/>
      <c r="E171" s="111">
        <v>27064.91</v>
      </c>
      <c r="F171" s="111">
        <v>51148.25</v>
      </c>
      <c r="G171" s="137">
        <v>78213.16</v>
      </c>
      <c r="H171" s="111">
        <v>0</v>
      </c>
      <c r="I171" s="137">
        <v>333.78</v>
      </c>
      <c r="J171" s="111">
        <v>77879.38</v>
      </c>
      <c r="K171" s="137">
        <v>0</v>
      </c>
      <c r="L171" s="111">
        <v>77879.38</v>
      </c>
    </row>
    <row r="172" spans="1:12" s="79" customFormat="1" ht="11.25">
      <c r="A172" s="110" t="s">
        <v>518</v>
      </c>
      <c r="B172" s="124"/>
      <c r="C172" s="124"/>
      <c r="D172" s="124"/>
      <c r="E172" s="111">
        <v>-3779.17</v>
      </c>
      <c r="F172" s="111">
        <v>47608.46</v>
      </c>
      <c r="G172" s="137">
        <v>43829.29</v>
      </c>
      <c r="H172" s="111">
        <v>0</v>
      </c>
      <c r="I172" s="137">
        <v>0</v>
      </c>
      <c r="J172" s="111">
        <v>43829.29</v>
      </c>
      <c r="K172" s="137">
        <v>0</v>
      </c>
      <c r="L172" s="111">
        <v>43829.29</v>
      </c>
    </row>
    <row r="173" spans="1:12" s="79" customFormat="1" ht="11.25">
      <c r="A173" s="107" t="s">
        <v>519</v>
      </c>
      <c r="B173" s="124"/>
      <c r="C173" s="124"/>
      <c r="D173" s="124"/>
      <c r="E173" s="108">
        <f aca="true" t="shared" si="4" ref="E173:L173">SUM(E97:E172)</f>
        <v>6394346.99</v>
      </c>
      <c r="F173" s="108">
        <f t="shared" si="4"/>
        <v>28767828.320000008</v>
      </c>
      <c r="G173" s="108">
        <f t="shared" si="4"/>
        <v>35162175.31</v>
      </c>
      <c r="H173" s="108">
        <f t="shared" si="4"/>
        <v>7279842.599999999</v>
      </c>
      <c r="I173" s="108">
        <f t="shared" si="4"/>
        <v>2737496.5000000005</v>
      </c>
      <c r="J173" s="108">
        <f t="shared" si="4"/>
        <v>25144836.21</v>
      </c>
      <c r="K173" s="108">
        <f t="shared" si="4"/>
        <v>0</v>
      </c>
      <c r="L173" s="108">
        <f t="shared" si="4"/>
        <v>25144836.21</v>
      </c>
    </row>
    <row r="174" spans="1:12" s="79" customFormat="1" ht="11.25">
      <c r="A174" s="110"/>
      <c r="B174" s="124"/>
      <c r="C174" s="124"/>
      <c r="D174" s="124"/>
      <c r="E174" s="111"/>
      <c r="F174" s="111"/>
      <c r="G174" s="137"/>
      <c r="H174" s="111"/>
      <c r="I174" s="137"/>
      <c r="J174" s="111"/>
      <c r="K174" s="137"/>
      <c r="L174" s="111"/>
    </row>
    <row r="175" spans="1:12" s="79" customFormat="1" ht="11.25">
      <c r="A175" s="107" t="s">
        <v>520</v>
      </c>
      <c r="B175" s="124"/>
      <c r="C175" s="124"/>
      <c r="D175" s="124"/>
      <c r="E175" s="111"/>
      <c r="F175" s="111"/>
      <c r="G175" s="137"/>
      <c r="H175" s="111"/>
      <c r="I175" s="137"/>
      <c r="J175" s="111"/>
      <c r="K175" s="137"/>
      <c r="L175" s="111"/>
    </row>
    <row r="176" spans="1:12" s="79" customFormat="1" ht="11.25">
      <c r="A176" s="110" t="s">
        <v>521</v>
      </c>
      <c r="B176" s="124"/>
      <c r="C176" s="124"/>
      <c r="D176" s="124"/>
      <c r="E176" s="111">
        <v>-9805.82</v>
      </c>
      <c r="F176" s="111">
        <v>9805.82</v>
      </c>
      <c r="G176" s="137">
        <v>0</v>
      </c>
      <c r="H176" s="111">
        <v>0</v>
      </c>
      <c r="I176" s="137">
        <v>0</v>
      </c>
      <c r="J176" s="111">
        <v>0</v>
      </c>
      <c r="K176" s="137">
        <v>0</v>
      </c>
      <c r="L176" s="111">
        <v>0</v>
      </c>
    </row>
    <row r="177" spans="1:12" s="79" customFormat="1" ht="11.25">
      <c r="A177" s="110" t="s">
        <v>522</v>
      </c>
      <c r="B177" s="124"/>
      <c r="C177" s="124"/>
      <c r="D177" s="124"/>
      <c r="E177" s="111">
        <v>-1104.49</v>
      </c>
      <c r="F177" s="111">
        <v>1104.49</v>
      </c>
      <c r="G177" s="137">
        <v>0</v>
      </c>
      <c r="H177" s="111">
        <v>0</v>
      </c>
      <c r="I177" s="137">
        <v>0</v>
      </c>
      <c r="J177" s="111">
        <v>0</v>
      </c>
      <c r="K177" s="137">
        <v>0</v>
      </c>
      <c r="L177" s="111">
        <v>0</v>
      </c>
    </row>
    <row r="178" spans="1:12" s="79" customFormat="1" ht="11.25">
      <c r="A178" s="110" t="s">
        <v>523</v>
      </c>
      <c r="B178" s="124"/>
      <c r="C178" s="124"/>
      <c r="D178" s="124"/>
      <c r="E178" s="111">
        <v>-825.57</v>
      </c>
      <c r="F178" s="111">
        <v>825.57</v>
      </c>
      <c r="G178" s="137">
        <v>0</v>
      </c>
      <c r="H178" s="111">
        <v>0</v>
      </c>
      <c r="I178" s="137">
        <v>0</v>
      </c>
      <c r="J178" s="111">
        <v>0</v>
      </c>
      <c r="K178" s="137">
        <v>0</v>
      </c>
      <c r="L178" s="111">
        <v>0</v>
      </c>
    </row>
    <row r="179" spans="1:12" s="79" customFormat="1" ht="11.25">
      <c r="A179" s="110" t="s">
        <v>524</v>
      </c>
      <c r="B179" s="124"/>
      <c r="C179" s="124"/>
      <c r="D179" s="124"/>
      <c r="E179" s="111">
        <v>122.07</v>
      </c>
      <c r="F179" s="111">
        <v>0</v>
      </c>
      <c r="G179" s="137">
        <v>122.07</v>
      </c>
      <c r="H179" s="111">
        <v>0</v>
      </c>
      <c r="I179" s="137">
        <v>23214</v>
      </c>
      <c r="J179" s="111">
        <v>-23091.93</v>
      </c>
      <c r="K179" s="137">
        <v>0</v>
      </c>
      <c r="L179" s="111">
        <v>-23091.93</v>
      </c>
    </row>
    <row r="180" spans="1:12" s="79" customFormat="1" ht="11.25">
      <c r="A180" s="110" t="s">
        <v>525</v>
      </c>
      <c r="B180" s="124"/>
      <c r="C180" s="124"/>
      <c r="D180" s="124"/>
      <c r="E180" s="111">
        <v>-191413</v>
      </c>
      <c r="F180" s="111">
        <v>191413</v>
      </c>
      <c r="G180" s="137">
        <v>0</v>
      </c>
      <c r="H180" s="111">
        <v>0</v>
      </c>
      <c r="I180" s="137">
        <v>0</v>
      </c>
      <c r="J180" s="111">
        <v>0</v>
      </c>
      <c r="K180" s="137">
        <v>0</v>
      </c>
      <c r="L180" s="111">
        <v>0</v>
      </c>
    </row>
    <row r="181" spans="1:12" s="79" customFormat="1" ht="11.25">
      <c r="A181" s="110" t="s">
        <v>526</v>
      </c>
      <c r="B181" s="124"/>
      <c r="C181" s="124"/>
      <c r="D181" s="124"/>
      <c r="E181" s="111">
        <v>0</v>
      </c>
      <c r="F181" s="111">
        <v>0</v>
      </c>
      <c r="G181" s="137">
        <v>0</v>
      </c>
      <c r="H181" s="111">
        <v>0</v>
      </c>
      <c r="I181" s="137">
        <v>0</v>
      </c>
      <c r="J181" s="111">
        <v>0</v>
      </c>
      <c r="K181" s="137">
        <v>0</v>
      </c>
      <c r="L181" s="111">
        <v>0</v>
      </c>
    </row>
    <row r="182" spans="1:12" s="79" customFormat="1" ht="11.25">
      <c r="A182" s="107" t="s">
        <v>527</v>
      </c>
      <c r="B182" s="124"/>
      <c r="C182" s="124"/>
      <c r="D182" s="124"/>
      <c r="E182" s="108">
        <f>SUM(E176:E181)</f>
        <v>-203026.81</v>
      </c>
      <c r="F182" s="108">
        <f aca="true" t="shared" si="5" ref="F182:L182">SUM(F176:F181)</f>
        <v>203148.88</v>
      </c>
      <c r="G182" s="108">
        <f t="shared" si="5"/>
        <v>122.07</v>
      </c>
      <c r="H182" s="108">
        <f t="shared" si="5"/>
        <v>0</v>
      </c>
      <c r="I182" s="108">
        <f t="shared" si="5"/>
        <v>23214</v>
      </c>
      <c r="J182" s="108">
        <f t="shared" si="5"/>
        <v>-23091.93</v>
      </c>
      <c r="K182" s="108">
        <f t="shared" si="5"/>
        <v>0</v>
      </c>
      <c r="L182" s="108">
        <f t="shared" si="5"/>
        <v>-23091.93</v>
      </c>
    </row>
    <row r="183" spans="1:12" s="79" customFormat="1" ht="11.25">
      <c r="A183" s="110"/>
      <c r="B183" s="124"/>
      <c r="C183" s="124"/>
      <c r="D183" s="124"/>
      <c r="E183" s="111"/>
      <c r="F183" s="111"/>
      <c r="G183" s="137"/>
      <c r="H183" s="111"/>
      <c r="I183" s="137"/>
      <c r="J183" s="111"/>
      <c r="K183" s="137"/>
      <c r="L183" s="111"/>
    </row>
    <row r="184" spans="1:12" s="79" customFormat="1" ht="11.25">
      <c r="A184" s="107" t="s">
        <v>528</v>
      </c>
      <c r="B184" s="124"/>
      <c r="C184" s="124"/>
      <c r="D184" s="124"/>
      <c r="E184" s="111"/>
      <c r="F184" s="111"/>
      <c r="G184" s="137"/>
      <c r="H184" s="111"/>
      <c r="I184" s="137"/>
      <c r="J184" s="111"/>
      <c r="K184" s="137"/>
      <c r="L184" s="111"/>
    </row>
    <row r="185" spans="1:12" s="79" customFormat="1" ht="11.25">
      <c r="A185" s="110" t="s">
        <v>529</v>
      </c>
      <c r="B185" s="124"/>
      <c r="C185" s="124"/>
      <c r="D185" s="124"/>
      <c r="E185" s="111">
        <v>115529.47</v>
      </c>
      <c r="F185" s="111">
        <v>0</v>
      </c>
      <c r="G185" s="137">
        <v>115529.47</v>
      </c>
      <c r="H185" s="111">
        <v>0</v>
      </c>
      <c r="I185" s="137">
        <v>0</v>
      </c>
      <c r="J185" s="111">
        <v>115529.47</v>
      </c>
      <c r="K185" s="137">
        <v>0</v>
      </c>
      <c r="L185" s="111">
        <v>115529.47</v>
      </c>
    </row>
    <row r="186" spans="1:12" s="79" customFormat="1" ht="11.25">
      <c r="A186" s="110" t="s">
        <v>530</v>
      </c>
      <c r="B186" s="124"/>
      <c r="C186" s="124"/>
      <c r="D186" s="124"/>
      <c r="E186" s="111">
        <v>0</v>
      </c>
      <c r="F186" s="111">
        <v>0</v>
      </c>
      <c r="G186" s="137">
        <v>0</v>
      </c>
      <c r="H186" s="111">
        <v>0</v>
      </c>
      <c r="I186" s="137">
        <v>0</v>
      </c>
      <c r="J186" s="111">
        <v>0</v>
      </c>
      <c r="K186" s="137">
        <v>0</v>
      </c>
      <c r="L186" s="111">
        <v>0</v>
      </c>
    </row>
    <row r="187" spans="1:12" s="79" customFormat="1" ht="11.25">
      <c r="A187" s="110" t="s">
        <v>531</v>
      </c>
      <c r="B187" s="124"/>
      <c r="C187" s="124"/>
      <c r="D187" s="124"/>
      <c r="E187" s="111">
        <v>357320.68</v>
      </c>
      <c r="F187" s="111">
        <v>0</v>
      </c>
      <c r="G187" s="137">
        <v>357320.68</v>
      </c>
      <c r="H187" s="111">
        <v>0</v>
      </c>
      <c r="I187" s="137">
        <v>0</v>
      </c>
      <c r="J187" s="111">
        <v>357320.68</v>
      </c>
      <c r="K187" s="137">
        <v>0</v>
      </c>
      <c r="L187" s="111">
        <v>357320.68</v>
      </c>
    </row>
    <row r="188" spans="1:12" s="79" customFormat="1" ht="11.25">
      <c r="A188" s="107" t="s">
        <v>532</v>
      </c>
      <c r="B188" s="124"/>
      <c r="C188" s="124"/>
      <c r="D188" s="124"/>
      <c r="E188" s="108">
        <f aca="true" t="shared" si="6" ref="E188:L188">SUM(E185:E187)</f>
        <v>472850.15</v>
      </c>
      <c r="F188" s="108">
        <f t="shared" si="6"/>
        <v>0</v>
      </c>
      <c r="G188" s="108">
        <f t="shared" si="6"/>
        <v>472850.15</v>
      </c>
      <c r="H188" s="108">
        <f t="shared" si="6"/>
        <v>0</v>
      </c>
      <c r="I188" s="108">
        <f t="shared" si="6"/>
        <v>0</v>
      </c>
      <c r="J188" s="108">
        <f t="shared" si="6"/>
        <v>472850.15</v>
      </c>
      <c r="K188" s="108">
        <f t="shared" si="6"/>
        <v>0</v>
      </c>
      <c r="L188" s="108">
        <f t="shared" si="6"/>
        <v>472850.15</v>
      </c>
    </row>
    <row r="189" spans="1:12" s="79" customFormat="1" ht="11.25">
      <c r="A189" s="110"/>
      <c r="B189" s="124"/>
      <c r="C189" s="124"/>
      <c r="D189" s="124"/>
      <c r="E189" s="111"/>
      <c r="F189" s="111"/>
      <c r="G189" s="137"/>
      <c r="H189" s="111"/>
      <c r="I189" s="137"/>
      <c r="J189" s="111"/>
      <c r="K189" s="137"/>
      <c r="L189" s="111"/>
    </row>
    <row r="190" spans="1:12" s="79" customFormat="1" ht="11.25">
      <c r="A190" s="113" t="s">
        <v>533</v>
      </c>
      <c r="B190" s="127"/>
      <c r="C190" s="127"/>
      <c r="D190" s="127"/>
      <c r="E190" s="114">
        <f aca="true" t="shared" si="7" ref="E190:L190">SUM(E32,E71,E90,E94,E173,E182,E188)</f>
        <v>112347531.25999998</v>
      </c>
      <c r="F190" s="114">
        <f t="shared" si="7"/>
        <v>226475001.17999995</v>
      </c>
      <c r="G190" s="114">
        <f t="shared" si="7"/>
        <v>338822532.43999994</v>
      </c>
      <c r="H190" s="114">
        <f t="shared" si="7"/>
        <v>8716831.62</v>
      </c>
      <c r="I190" s="114">
        <f t="shared" si="7"/>
        <v>31612702.15</v>
      </c>
      <c r="J190" s="114">
        <f t="shared" si="7"/>
        <v>298492998.66999996</v>
      </c>
      <c r="K190" s="114">
        <f t="shared" si="7"/>
        <v>0</v>
      </c>
      <c r="L190" s="114">
        <f t="shared" si="7"/>
        <v>298492998.66999996</v>
      </c>
    </row>
    <row r="191" spans="1:12" s="79" customFormat="1" ht="11.25">
      <c r="A191" s="75"/>
      <c r="E191" s="141"/>
      <c r="F191" s="141"/>
      <c r="G191" s="141"/>
      <c r="H191" s="141"/>
      <c r="I191" s="141"/>
      <c r="J191" s="141"/>
      <c r="K191" s="141"/>
      <c r="L191" s="141"/>
    </row>
    <row r="192" spans="1:12" s="79" customFormat="1" ht="11.25">
      <c r="A192" s="121" t="s">
        <v>353</v>
      </c>
      <c r="B192" s="122"/>
      <c r="C192" s="122"/>
      <c r="D192" s="122"/>
      <c r="E192" s="206" t="s">
        <v>354</v>
      </c>
      <c r="F192" s="207"/>
      <c r="G192" s="207"/>
      <c r="H192" s="206" t="s">
        <v>207</v>
      </c>
      <c r="I192" s="207"/>
      <c r="J192" s="205" t="s">
        <v>355</v>
      </c>
      <c r="K192" s="205" t="s">
        <v>356</v>
      </c>
      <c r="L192" s="208" t="s">
        <v>357</v>
      </c>
    </row>
    <row r="193" spans="1:12" s="79" customFormat="1" ht="11.25">
      <c r="A193" s="123" t="s">
        <v>358</v>
      </c>
      <c r="B193" s="124"/>
      <c r="C193" s="125"/>
      <c r="D193" s="125"/>
      <c r="E193" s="206" t="s">
        <v>359</v>
      </c>
      <c r="F193" s="205" t="s">
        <v>360</v>
      </c>
      <c r="G193" s="206" t="s">
        <v>361</v>
      </c>
      <c r="H193" s="205" t="s">
        <v>362</v>
      </c>
      <c r="I193" s="205" t="s">
        <v>363</v>
      </c>
      <c r="J193" s="205"/>
      <c r="K193" s="205"/>
      <c r="L193" s="209"/>
    </row>
    <row r="194" spans="1:12" s="79" customFormat="1" ht="11.25">
      <c r="A194" s="123" t="s">
        <v>364</v>
      </c>
      <c r="B194" s="124"/>
      <c r="C194" s="124"/>
      <c r="D194" s="125"/>
      <c r="E194" s="206"/>
      <c r="F194" s="205"/>
      <c r="G194" s="206"/>
      <c r="H194" s="205"/>
      <c r="I194" s="205"/>
      <c r="J194" s="205"/>
      <c r="K194" s="205"/>
      <c r="L194" s="209"/>
    </row>
    <row r="195" spans="1:12" s="79" customFormat="1" ht="22.5" customHeight="1">
      <c r="A195" s="119" t="s">
        <v>365</v>
      </c>
      <c r="B195" s="126"/>
      <c r="C195" s="127"/>
      <c r="D195" s="126"/>
      <c r="E195" s="206"/>
      <c r="F195" s="205"/>
      <c r="G195" s="206"/>
      <c r="H195" s="205"/>
      <c r="I195" s="205"/>
      <c r="J195" s="205"/>
      <c r="K195" s="205"/>
      <c r="L195" s="210"/>
    </row>
    <row r="196" spans="1:12" s="79" customFormat="1" ht="11.25">
      <c r="A196" s="116" t="s">
        <v>366</v>
      </c>
      <c r="B196" s="128"/>
      <c r="C196" s="128"/>
      <c r="D196" s="128"/>
      <c r="E196" s="129"/>
      <c r="F196" s="129"/>
      <c r="G196" s="130"/>
      <c r="H196" s="129"/>
      <c r="I196" s="130"/>
      <c r="J196" s="131"/>
      <c r="K196" s="132"/>
      <c r="L196" s="131"/>
    </row>
    <row r="197" spans="1:12" s="79" customFormat="1" ht="11.25">
      <c r="A197" s="107" t="s">
        <v>534</v>
      </c>
      <c r="B197" s="124"/>
      <c r="C197" s="125"/>
      <c r="D197" s="125"/>
      <c r="E197" s="133"/>
      <c r="F197" s="133"/>
      <c r="G197" s="134"/>
      <c r="H197" s="133"/>
      <c r="I197" s="134"/>
      <c r="J197" s="135"/>
      <c r="K197" s="136"/>
      <c r="L197" s="135"/>
    </row>
    <row r="198" spans="1:12" s="79" customFormat="1" ht="11.25">
      <c r="A198" s="107" t="s">
        <v>387</v>
      </c>
      <c r="B198" s="124"/>
      <c r="C198" s="124"/>
      <c r="D198" s="124"/>
      <c r="E198" s="139"/>
      <c r="F198" s="139"/>
      <c r="G198" s="140"/>
      <c r="H198" s="139"/>
      <c r="I198" s="140"/>
      <c r="J198" s="139"/>
      <c r="K198" s="140"/>
      <c r="L198" s="139"/>
    </row>
    <row r="199" spans="1:12" s="79" customFormat="1" ht="11.25">
      <c r="A199" s="110" t="s">
        <v>535</v>
      </c>
      <c r="B199" s="124"/>
      <c r="C199" s="124"/>
      <c r="D199" s="124"/>
      <c r="E199" s="111">
        <v>7285.03</v>
      </c>
      <c r="F199" s="111">
        <v>129755.76</v>
      </c>
      <c r="G199" s="137">
        <v>137040.79</v>
      </c>
      <c r="H199" s="111">
        <v>0</v>
      </c>
      <c r="I199" s="137">
        <v>0</v>
      </c>
      <c r="J199" s="111">
        <v>137040.79</v>
      </c>
      <c r="K199" s="137">
        <v>0</v>
      </c>
      <c r="L199" s="111">
        <v>137040.79</v>
      </c>
    </row>
    <row r="200" spans="1:12" s="79" customFormat="1" ht="11.25">
      <c r="A200" s="110" t="s">
        <v>536</v>
      </c>
      <c r="B200" s="124"/>
      <c r="C200" s="124"/>
      <c r="D200" s="124"/>
      <c r="E200" s="111">
        <v>3261.65</v>
      </c>
      <c r="F200" s="111">
        <v>73053</v>
      </c>
      <c r="G200" s="137">
        <v>76314.65</v>
      </c>
      <c r="H200" s="111">
        <v>0</v>
      </c>
      <c r="I200" s="137">
        <v>0</v>
      </c>
      <c r="J200" s="111">
        <v>76314.65</v>
      </c>
      <c r="K200" s="137">
        <v>0</v>
      </c>
      <c r="L200" s="111">
        <v>76314.65</v>
      </c>
    </row>
    <row r="201" spans="1:12" s="79" customFormat="1" ht="11.25">
      <c r="A201" s="110" t="s">
        <v>537</v>
      </c>
      <c r="B201" s="124"/>
      <c r="C201" s="124"/>
      <c r="D201" s="124"/>
      <c r="E201" s="111">
        <v>-207139.68</v>
      </c>
      <c r="F201" s="111">
        <v>209251.24</v>
      </c>
      <c r="G201" s="137">
        <v>2111.56</v>
      </c>
      <c r="H201" s="111">
        <v>0</v>
      </c>
      <c r="I201" s="137">
        <v>0</v>
      </c>
      <c r="J201" s="111">
        <v>2111.56</v>
      </c>
      <c r="K201" s="137">
        <v>0</v>
      </c>
      <c r="L201" s="111">
        <v>2111.56</v>
      </c>
    </row>
    <row r="202" spans="1:12" s="79" customFormat="1" ht="11.25">
      <c r="A202" s="110" t="s">
        <v>538</v>
      </c>
      <c r="B202" s="124"/>
      <c r="C202" s="124"/>
      <c r="D202" s="124"/>
      <c r="E202" s="111">
        <v>0</v>
      </c>
      <c r="F202" s="111">
        <v>0</v>
      </c>
      <c r="G202" s="137">
        <v>0</v>
      </c>
      <c r="H202" s="111">
        <v>0</v>
      </c>
      <c r="I202" s="137">
        <v>0</v>
      </c>
      <c r="J202" s="111">
        <v>0</v>
      </c>
      <c r="K202" s="137">
        <v>0</v>
      </c>
      <c r="L202" s="111">
        <v>0</v>
      </c>
    </row>
    <row r="203" spans="1:12" s="79" customFormat="1" ht="11.25">
      <c r="A203" s="107" t="s">
        <v>424</v>
      </c>
      <c r="B203" s="124"/>
      <c r="C203" s="124"/>
      <c r="D203" s="124"/>
      <c r="E203" s="108">
        <f aca="true" t="shared" si="8" ref="E203:L203">SUM(E199:E202)</f>
        <v>-196593</v>
      </c>
      <c r="F203" s="108">
        <f t="shared" si="8"/>
        <v>412060</v>
      </c>
      <c r="G203" s="108">
        <f t="shared" si="8"/>
        <v>215467</v>
      </c>
      <c r="H203" s="108">
        <f t="shared" si="8"/>
        <v>0</v>
      </c>
      <c r="I203" s="108">
        <f t="shared" si="8"/>
        <v>0</v>
      </c>
      <c r="J203" s="108">
        <f t="shared" si="8"/>
        <v>215467</v>
      </c>
      <c r="K203" s="108">
        <f t="shared" si="8"/>
        <v>0</v>
      </c>
      <c r="L203" s="108">
        <f t="shared" si="8"/>
        <v>215467</v>
      </c>
    </row>
    <row r="204" spans="1:12" s="79" customFormat="1" ht="11.25">
      <c r="A204" s="110"/>
      <c r="B204" s="124"/>
      <c r="C204" s="124"/>
      <c r="D204" s="124"/>
      <c r="E204" s="111"/>
      <c r="F204" s="111"/>
      <c r="G204" s="137"/>
      <c r="H204" s="111"/>
      <c r="I204" s="137"/>
      <c r="J204" s="111"/>
      <c r="K204" s="137"/>
      <c r="L204" s="111"/>
    </row>
    <row r="205" spans="1:12" s="79" customFormat="1" ht="11.25">
      <c r="A205" s="107" t="s">
        <v>440</v>
      </c>
      <c r="B205" s="124"/>
      <c r="C205" s="124"/>
      <c r="D205" s="124"/>
      <c r="E205" s="111"/>
      <c r="F205" s="111"/>
      <c r="G205" s="137"/>
      <c r="H205" s="111"/>
      <c r="I205" s="137"/>
      <c r="J205" s="111"/>
      <c r="K205" s="137"/>
      <c r="L205" s="111"/>
    </row>
    <row r="206" spans="1:12" s="79" customFormat="1" ht="11.25">
      <c r="A206" s="110" t="s">
        <v>371</v>
      </c>
      <c r="B206" s="124"/>
      <c r="C206" s="124"/>
      <c r="D206" s="124"/>
      <c r="E206" s="111">
        <v>-3132955.06</v>
      </c>
      <c r="F206" s="111">
        <v>69535405.2</v>
      </c>
      <c r="G206" s="137">
        <v>66402450.14</v>
      </c>
      <c r="H206" s="111">
        <v>7735421.79</v>
      </c>
      <c r="I206" s="137">
        <v>4439569.5</v>
      </c>
      <c r="J206" s="111">
        <v>54227458.85</v>
      </c>
      <c r="K206" s="137">
        <v>0</v>
      </c>
      <c r="L206" s="111">
        <v>54227458.85</v>
      </c>
    </row>
    <row r="207" spans="1:12" s="79" customFormat="1" ht="11.25">
      <c r="A207" s="107" t="s">
        <v>441</v>
      </c>
      <c r="B207" s="124"/>
      <c r="C207" s="124"/>
      <c r="D207" s="124"/>
      <c r="E207" s="108">
        <f aca="true" t="shared" si="9" ref="E207:L207">SUM(E206:E206)</f>
        <v>-3132955.06</v>
      </c>
      <c r="F207" s="108">
        <f t="shared" si="9"/>
        <v>69535405.2</v>
      </c>
      <c r="G207" s="108">
        <f t="shared" si="9"/>
        <v>66402450.14</v>
      </c>
      <c r="H207" s="108">
        <f t="shared" si="9"/>
        <v>7735421.79</v>
      </c>
      <c r="I207" s="108">
        <f t="shared" si="9"/>
        <v>4439569.5</v>
      </c>
      <c r="J207" s="108">
        <f t="shared" si="9"/>
        <v>54227458.85</v>
      </c>
      <c r="K207" s="108">
        <f t="shared" si="9"/>
        <v>0</v>
      </c>
      <c r="L207" s="108">
        <f t="shared" si="9"/>
        <v>54227458.85</v>
      </c>
    </row>
    <row r="208" spans="1:12" s="79" customFormat="1" ht="11.25">
      <c r="A208" s="110"/>
      <c r="B208" s="124"/>
      <c r="C208" s="124"/>
      <c r="D208" s="124"/>
      <c r="E208" s="111"/>
      <c r="F208" s="111"/>
      <c r="G208" s="137"/>
      <c r="H208" s="111"/>
      <c r="I208" s="137"/>
      <c r="J208" s="111"/>
      <c r="K208" s="137"/>
      <c r="L208" s="111"/>
    </row>
    <row r="209" spans="1:12" s="79" customFormat="1" ht="11.25">
      <c r="A209" s="107" t="s">
        <v>442</v>
      </c>
      <c r="B209" s="124"/>
      <c r="C209" s="124"/>
      <c r="D209" s="124"/>
      <c r="E209" s="111"/>
      <c r="F209" s="111"/>
      <c r="G209" s="137"/>
      <c r="H209" s="111"/>
      <c r="I209" s="137"/>
      <c r="J209" s="111"/>
      <c r="K209" s="137"/>
      <c r="L209" s="111"/>
    </row>
    <row r="210" spans="1:12" s="79" customFormat="1" ht="11.25">
      <c r="A210" s="110" t="s">
        <v>443</v>
      </c>
      <c r="B210" s="124"/>
      <c r="C210" s="124"/>
      <c r="D210" s="124"/>
      <c r="E210" s="111">
        <v>-135031.63</v>
      </c>
      <c r="F210" s="111">
        <v>1420321.6</v>
      </c>
      <c r="G210" s="137">
        <v>1285289.97</v>
      </c>
      <c r="H210" s="111">
        <v>0</v>
      </c>
      <c r="I210" s="137">
        <v>0</v>
      </c>
      <c r="J210" s="111">
        <v>1285289.97</v>
      </c>
      <c r="K210" s="137">
        <v>0</v>
      </c>
      <c r="L210" s="111">
        <v>1285289.97</v>
      </c>
    </row>
    <row r="211" spans="1:12" s="79" customFormat="1" ht="11.25">
      <c r="A211" s="110" t="s">
        <v>539</v>
      </c>
      <c r="B211" s="124"/>
      <c r="C211" s="124"/>
      <c r="D211" s="124"/>
      <c r="E211" s="111">
        <v>1137312.33</v>
      </c>
      <c r="F211" s="111">
        <v>19887990.52</v>
      </c>
      <c r="G211" s="137">
        <v>21025302.85</v>
      </c>
      <c r="H211" s="111">
        <v>0</v>
      </c>
      <c r="I211" s="137">
        <v>0</v>
      </c>
      <c r="J211" s="111">
        <v>21025302.85</v>
      </c>
      <c r="K211" s="137">
        <v>0</v>
      </c>
      <c r="L211" s="111">
        <v>21025302.85</v>
      </c>
    </row>
    <row r="212" spans="1:12" s="79" customFormat="1" ht="11.25">
      <c r="A212" s="107" t="s">
        <v>519</v>
      </c>
      <c r="B212" s="124"/>
      <c r="C212" s="124"/>
      <c r="D212" s="124"/>
      <c r="E212" s="108">
        <f aca="true" t="shared" si="10" ref="E212:L212">SUM(E210:E211)</f>
        <v>1002280.7000000001</v>
      </c>
      <c r="F212" s="108">
        <f t="shared" si="10"/>
        <v>21308312.12</v>
      </c>
      <c r="G212" s="108">
        <f t="shared" si="10"/>
        <v>22310592.82</v>
      </c>
      <c r="H212" s="108">
        <f t="shared" si="10"/>
        <v>0</v>
      </c>
      <c r="I212" s="108">
        <f t="shared" si="10"/>
        <v>0</v>
      </c>
      <c r="J212" s="108">
        <f t="shared" si="10"/>
        <v>22310592.82</v>
      </c>
      <c r="K212" s="108">
        <f t="shared" si="10"/>
        <v>0</v>
      </c>
      <c r="L212" s="108">
        <f t="shared" si="10"/>
        <v>22310592.82</v>
      </c>
    </row>
    <row r="213" spans="1:12" s="79" customFormat="1" ht="11.25">
      <c r="A213" s="110"/>
      <c r="B213" s="124"/>
      <c r="C213" s="124"/>
      <c r="D213" s="124"/>
      <c r="E213" s="111"/>
      <c r="F213" s="111"/>
      <c r="G213" s="137"/>
      <c r="H213" s="111"/>
      <c r="I213" s="137"/>
      <c r="J213" s="111"/>
      <c r="K213" s="137"/>
      <c r="L213" s="111"/>
    </row>
    <row r="214" spans="1:12" s="79" customFormat="1" ht="11.25">
      <c r="A214" s="107" t="s">
        <v>528</v>
      </c>
      <c r="B214" s="124"/>
      <c r="C214" s="124"/>
      <c r="D214" s="124"/>
      <c r="E214" s="111"/>
      <c r="F214" s="111"/>
      <c r="G214" s="137"/>
      <c r="H214" s="111"/>
      <c r="I214" s="137"/>
      <c r="J214" s="111"/>
      <c r="K214" s="137"/>
      <c r="L214" s="111"/>
    </row>
    <row r="215" spans="1:12" s="79" customFormat="1" ht="11.25">
      <c r="A215" s="110" t="s">
        <v>529</v>
      </c>
      <c r="B215" s="124"/>
      <c r="C215" s="124"/>
      <c r="D215" s="124"/>
      <c r="E215" s="111">
        <v>125704.78</v>
      </c>
      <c r="F215" s="111">
        <v>0</v>
      </c>
      <c r="G215" s="137">
        <v>125704.78</v>
      </c>
      <c r="H215" s="111">
        <v>3337816.18</v>
      </c>
      <c r="I215" s="137">
        <v>0</v>
      </c>
      <c r="J215" s="111">
        <v>-3212111.4</v>
      </c>
      <c r="K215" s="137">
        <v>0</v>
      </c>
      <c r="L215" s="111">
        <v>-3212111.4</v>
      </c>
    </row>
    <row r="216" spans="1:12" s="79" customFormat="1" ht="11.25">
      <c r="A216" s="107" t="s">
        <v>532</v>
      </c>
      <c r="B216" s="124"/>
      <c r="C216" s="124"/>
      <c r="D216" s="124"/>
      <c r="E216" s="108">
        <f aca="true" t="shared" si="11" ref="E216:L216">SUM(E215:E215)</f>
        <v>125704.78</v>
      </c>
      <c r="F216" s="108">
        <f t="shared" si="11"/>
        <v>0</v>
      </c>
      <c r="G216" s="108">
        <f t="shared" si="11"/>
        <v>125704.78</v>
      </c>
      <c r="H216" s="108">
        <f t="shared" si="11"/>
        <v>3337816.18</v>
      </c>
      <c r="I216" s="108">
        <f t="shared" si="11"/>
        <v>0</v>
      </c>
      <c r="J216" s="108">
        <f t="shared" si="11"/>
        <v>-3212111.4</v>
      </c>
      <c r="K216" s="108">
        <f t="shared" si="11"/>
        <v>0</v>
      </c>
      <c r="L216" s="108">
        <f t="shared" si="11"/>
        <v>-3212111.4</v>
      </c>
    </row>
    <row r="217" spans="1:12" s="79" customFormat="1" ht="11.25">
      <c r="A217" s="110"/>
      <c r="B217" s="124"/>
      <c r="C217" s="124"/>
      <c r="D217" s="124"/>
      <c r="E217" s="111"/>
      <c r="F217" s="111"/>
      <c r="G217" s="137"/>
      <c r="H217" s="111"/>
      <c r="I217" s="137"/>
      <c r="J217" s="111"/>
      <c r="K217" s="137"/>
      <c r="L217" s="111"/>
    </row>
    <row r="218" spans="1:12" s="79" customFormat="1" ht="11.25">
      <c r="A218" s="113" t="s">
        <v>540</v>
      </c>
      <c r="B218" s="127"/>
      <c r="C218" s="127"/>
      <c r="D218" s="127"/>
      <c r="E218" s="114">
        <f aca="true" t="shared" si="12" ref="E218:L218">SUM(E203,E207,E212,E216)</f>
        <v>-2201562.58</v>
      </c>
      <c r="F218" s="114">
        <f t="shared" si="12"/>
        <v>91255777.32000001</v>
      </c>
      <c r="G218" s="114">
        <f t="shared" si="12"/>
        <v>89054214.74000001</v>
      </c>
      <c r="H218" s="114">
        <f t="shared" si="12"/>
        <v>11073237.97</v>
      </c>
      <c r="I218" s="114">
        <f t="shared" si="12"/>
        <v>4439569.5</v>
      </c>
      <c r="J218" s="114">
        <f t="shared" si="12"/>
        <v>73541407.27</v>
      </c>
      <c r="K218" s="114">
        <f t="shared" si="12"/>
        <v>0</v>
      </c>
      <c r="L218" s="114">
        <f t="shared" si="12"/>
        <v>73541407.27</v>
      </c>
    </row>
    <row r="219" spans="1:12" s="79" customFormat="1" ht="11.25">
      <c r="A219" s="75"/>
      <c r="E219" s="141"/>
      <c r="F219" s="141"/>
      <c r="G219" s="141"/>
      <c r="H219" s="141"/>
      <c r="I219" s="141"/>
      <c r="J219" s="141"/>
      <c r="K219" s="141"/>
      <c r="L219" s="141"/>
    </row>
    <row r="220" spans="1:12" s="79" customFormat="1" ht="11.25">
      <c r="A220" s="75"/>
      <c r="E220" s="141"/>
      <c r="F220" s="141"/>
      <c r="G220" s="141"/>
      <c r="H220" s="141"/>
      <c r="I220" s="141"/>
      <c r="J220" s="141"/>
      <c r="K220" s="141"/>
      <c r="L220" s="141"/>
    </row>
    <row r="221" spans="1:12" s="79" customFormat="1" ht="11.25">
      <c r="A221" s="121" t="s">
        <v>353</v>
      </c>
      <c r="B221" s="122"/>
      <c r="C221" s="122"/>
      <c r="D221" s="122"/>
      <c r="E221" s="206" t="s">
        <v>354</v>
      </c>
      <c r="F221" s="207"/>
      <c r="G221" s="207"/>
      <c r="H221" s="206" t="s">
        <v>207</v>
      </c>
      <c r="I221" s="207"/>
      <c r="J221" s="205" t="s">
        <v>355</v>
      </c>
      <c r="K221" s="205" t="s">
        <v>356</v>
      </c>
      <c r="L221" s="208" t="s">
        <v>357</v>
      </c>
    </row>
    <row r="222" spans="1:12" s="79" customFormat="1" ht="11.25">
      <c r="A222" s="123" t="s">
        <v>358</v>
      </c>
      <c r="B222" s="124"/>
      <c r="C222" s="125"/>
      <c r="D222" s="125"/>
      <c r="E222" s="206" t="s">
        <v>359</v>
      </c>
      <c r="F222" s="205" t="s">
        <v>360</v>
      </c>
      <c r="G222" s="206" t="s">
        <v>361</v>
      </c>
      <c r="H222" s="205" t="s">
        <v>362</v>
      </c>
      <c r="I222" s="205" t="s">
        <v>363</v>
      </c>
      <c r="J222" s="205"/>
      <c r="K222" s="205"/>
      <c r="L222" s="209"/>
    </row>
    <row r="223" spans="1:12" s="79" customFormat="1" ht="11.25">
      <c r="A223" s="123" t="s">
        <v>364</v>
      </c>
      <c r="B223" s="124"/>
      <c r="C223" s="124"/>
      <c r="D223" s="125"/>
      <c r="E223" s="206"/>
      <c r="F223" s="205"/>
      <c r="G223" s="206"/>
      <c r="H223" s="205"/>
      <c r="I223" s="205"/>
      <c r="J223" s="205"/>
      <c r="K223" s="205"/>
      <c r="L223" s="209"/>
    </row>
    <row r="224" spans="1:12" s="79" customFormat="1" ht="22.5" customHeight="1">
      <c r="A224" s="119" t="s">
        <v>365</v>
      </c>
      <c r="B224" s="126"/>
      <c r="C224" s="127"/>
      <c r="D224" s="126"/>
      <c r="E224" s="206"/>
      <c r="F224" s="205"/>
      <c r="G224" s="206"/>
      <c r="H224" s="205"/>
      <c r="I224" s="205"/>
      <c r="J224" s="205"/>
      <c r="K224" s="205"/>
      <c r="L224" s="210"/>
    </row>
    <row r="225" spans="1:12" s="79" customFormat="1" ht="11.25">
      <c r="A225" s="116" t="s">
        <v>366</v>
      </c>
      <c r="B225" s="128"/>
      <c r="C225" s="128"/>
      <c r="D225" s="128"/>
      <c r="E225" s="129"/>
      <c r="F225" s="129"/>
      <c r="G225" s="130"/>
      <c r="H225" s="129"/>
      <c r="I225" s="130"/>
      <c r="J225" s="131"/>
      <c r="K225" s="132"/>
      <c r="L225" s="131"/>
    </row>
    <row r="226" spans="1:12" s="79" customFormat="1" ht="11.25">
      <c r="A226" s="107" t="s">
        <v>541</v>
      </c>
      <c r="B226" s="124"/>
      <c r="C226" s="125"/>
      <c r="D226" s="125"/>
      <c r="E226" s="133"/>
      <c r="F226" s="133"/>
      <c r="G226" s="134"/>
      <c r="H226" s="133"/>
      <c r="I226" s="134"/>
      <c r="J226" s="135"/>
      <c r="K226" s="136"/>
      <c r="L226" s="135"/>
    </row>
    <row r="227" spans="1:12" s="79" customFormat="1" ht="11.25">
      <c r="A227" s="107" t="s">
        <v>368</v>
      </c>
      <c r="B227" s="124"/>
      <c r="C227" s="124"/>
      <c r="D227" s="124"/>
      <c r="E227" s="139"/>
      <c r="F227" s="139"/>
      <c r="G227" s="140"/>
      <c r="H227" s="139"/>
      <c r="I227" s="140"/>
      <c r="J227" s="139"/>
      <c r="K227" s="140"/>
      <c r="L227" s="139"/>
    </row>
    <row r="228" spans="1:12" s="79" customFormat="1" ht="11.25">
      <c r="A228" s="110" t="s">
        <v>371</v>
      </c>
      <c r="B228" s="124"/>
      <c r="C228" s="124"/>
      <c r="D228" s="124"/>
      <c r="E228" s="111">
        <v>0</v>
      </c>
      <c r="F228" s="111">
        <v>0</v>
      </c>
      <c r="G228" s="137">
        <v>0</v>
      </c>
      <c r="H228" s="111">
        <v>0</v>
      </c>
      <c r="I228" s="137">
        <v>359233.8</v>
      </c>
      <c r="J228" s="111">
        <v>-359233.8</v>
      </c>
      <c r="K228" s="137">
        <v>0</v>
      </c>
      <c r="L228" s="111">
        <v>-359233.8</v>
      </c>
    </row>
    <row r="229" spans="1:12" s="79" customFormat="1" ht="11.25">
      <c r="A229" s="107" t="s">
        <v>386</v>
      </c>
      <c r="B229" s="124"/>
      <c r="C229" s="124"/>
      <c r="D229" s="124"/>
      <c r="E229" s="108">
        <f aca="true" t="shared" si="13" ref="E229:L229">SUM(E228:E228)</f>
        <v>0</v>
      </c>
      <c r="F229" s="108">
        <f t="shared" si="13"/>
        <v>0</v>
      </c>
      <c r="G229" s="108">
        <f t="shared" si="13"/>
        <v>0</v>
      </c>
      <c r="H229" s="108">
        <f t="shared" si="13"/>
        <v>0</v>
      </c>
      <c r="I229" s="108">
        <f t="shared" si="13"/>
        <v>359233.8</v>
      </c>
      <c r="J229" s="108">
        <f t="shared" si="13"/>
        <v>-359233.8</v>
      </c>
      <c r="K229" s="108">
        <f t="shared" si="13"/>
        <v>0</v>
      </c>
      <c r="L229" s="108">
        <f t="shared" si="13"/>
        <v>-359233.8</v>
      </c>
    </row>
    <row r="230" spans="1:12" s="79" customFormat="1" ht="11.25">
      <c r="A230" s="110"/>
      <c r="B230" s="124"/>
      <c r="C230" s="124"/>
      <c r="D230" s="124"/>
      <c r="E230" s="111"/>
      <c r="F230" s="111"/>
      <c r="G230" s="137"/>
      <c r="H230" s="111"/>
      <c r="I230" s="137"/>
      <c r="J230" s="111"/>
      <c r="K230" s="137"/>
      <c r="L230" s="111"/>
    </row>
    <row r="231" spans="1:12" s="79" customFormat="1" ht="11.25">
      <c r="A231" s="107" t="s">
        <v>440</v>
      </c>
      <c r="B231" s="124"/>
      <c r="C231" s="124"/>
      <c r="D231" s="124"/>
      <c r="E231" s="111"/>
      <c r="F231" s="111"/>
      <c r="G231" s="137"/>
      <c r="H231" s="111"/>
      <c r="I231" s="137"/>
      <c r="J231" s="111"/>
      <c r="K231" s="137"/>
      <c r="L231" s="111"/>
    </row>
    <row r="232" spans="1:12" s="79" customFormat="1" ht="11.25">
      <c r="A232" s="110" t="s">
        <v>371</v>
      </c>
      <c r="B232" s="124"/>
      <c r="C232" s="124"/>
      <c r="D232" s="124"/>
      <c r="E232" s="111">
        <v>-36403987.3</v>
      </c>
      <c r="F232" s="111">
        <v>497734.36</v>
      </c>
      <c r="G232" s="137">
        <v>-35906252.94</v>
      </c>
      <c r="H232" s="111">
        <v>0</v>
      </c>
      <c r="I232" s="137">
        <v>191648.4</v>
      </c>
      <c r="J232" s="111">
        <v>-36097901.34</v>
      </c>
      <c r="K232" s="137">
        <v>0</v>
      </c>
      <c r="L232" s="111">
        <v>-36097901.34</v>
      </c>
    </row>
    <row r="233" spans="1:12" s="79" customFormat="1" ht="11.25">
      <c r="A233" s="110" t="s">
        <v>542</v>
      </c>
      <c r="B233" s="124"/>
      <c r="C233" s="124"/>
      <c r="D233" s="124"/>
      <c r="E233" s="111">
        <v>0</v>
      </c>
      <c r="F233" s="111">
        <v>0</v>
      </c>
      <c r="G233" s="137">
        <v>0</v>
      </c>
      <c r="H233" s="111">
        <v>0</v>
      </c>
      <c r="I233" s="137">
        <v>2807511.56</v>
      </c>
      <c r="J233" s="111">
        <v>-2807511.56</v>
      </c>
      <c r="K233" s="137">
        <v>0</v>
      </c>
      <c r="L233" s="111">
        <v>-2807511.56</v>
      </c>
    </row>
    <row r="234" spans="1:12" s="79" customFormat="1" ht="11.25">
      <c r="A234" s="107" t="s">
        <v>441</v>
      </c>
      <c r="B234" s="124"/>
      <c r="C234" s="124"/>
      <c r="D234" s="124"/>
      <c r="E234" s="108">
        <f>SUM(E232:E233)</f>
        <v>-36403987.3</v>
      </c>
      <c r="F234" s="108">
        <f aca="true" t="shared" si="14" ref="F234:L234">SUM(F232:F233)</f>
        <v>497734.36</v>
      </c>
      <c r="G234" s="108">
        <f t="shared" si="14"/>
        <v>-35906252.94</v>
      </c>
      <c r="H234" s="108">
        <f t="shared" si="14"/>
        <v>0</v>
      </c>
      <c r="I234" s="108">
        <f t="shared" si="14"/>
        <v>2999159.96</v>
      </c>
      <c r="J234" s="108">
        <f t="shared" si="14"/>
        <v>-38905412.900000006</v>
      </c>
      <c r="K234" s="108">
        <f t="shared" si="14"/>
        <v>0</v>
      </c>
      <c r="L234" s="108">
        <f t="shared" si="14"/>
        <v>-38905412.900000006</v>
      </c>
    </row>
    <row r="235" spans="1:12" s="79" customFormat="1" ht="11.25">
      <c r="A235" s="110"/>
      <c r="B235" s="124"/>
      <c r="C235" s="124"/>
      <c r="D235" s="124"/>
      <c r="E235" s="111"/>
      <c r="F235" s="111"/>
      <c r="G235" s="137"/>
      <c r="H235" s="111"/>
      <c r="I235" s="137"/>
      <c r="J235" s="111"/>
      <c r="K235" s="137"/>
      <c r="L235" s="111"/>
    </row>
    <row r="236" spans="1:12" s="79" customFormat="1" ht="11.25">
      <c r="A236" s="113" t="s">
        <v>543</v>
      </c>
      <c r="B236" s="127"/>
      <c r="C236" s="127"/>
      <c r="D236" s="127"/>
      <c r="E236" s="114">
        <f aca="true" t="shared" si="15" ref="E236:L236">SUM(E229,E234)</f>
        <v>-36403987.3</v>
      </c>
      <c r="F236" s="114">
        <f t="shared" si="15"/>
        <v>497734.36</v>
      </c>
      <c r="G236" s="114">
        <f t="shared" si="15"/>
        <v>-35906252.94</v>
      </c>
      <c r="H236" s="114">
        <f t="shared" si="15"/>
        <v>0</v>
      </c>
      <c r="I236" s="114">
        <f t="shared" si="15"/>
        <v>3358393.76</v>
      </c>
      <c r="J236" s="114">
        <f t="shared" si="15"/>
        <v>-39264646.7</v>
      </c>
      <c r="K236" s="114">
        <f t="shared" si="15"/>
        <v>0</v>
      </c>
      <c r="L236" s="114">
        <f t="shared" si="15"/>
        <v>-39264646.7</v>
      </c>
    </row>
    <row r="239" spans="1:12" s="79" customFormat="1" ht="11.25">
      <c r="A239" s="121" t="s">
        <v>353</v>
      </c>
      <c r="B239" s="122"/>
      <c r="C239" s="122"/>
      <c r="D239" s="122"/>
      <c r="E239" s="206" t="s">
        <v>354</v>
      </c>
      <c r="F239" s="207"/>
      <c r="G239" s="207"/>
      <c r="H239" s="206" t="s">
        <v>207</v>
      </c>
      <c r="I239" s="207"/>
      <c r="J239" s="205" t="s">
        <v>355</v>
      </c>
      <c r="K239" s="205" t="s">
        <v>356</v>
      </c>
      <c r="L239" s="208" t="s">
        <v>357</v>
      </c>
    </row>
    <row r="240" spans="1:12" s="79" customFormat="1" ht="11.25">
      <c r="A240" s="123" t="s">
        <v>358</v>
      </c>
      <c r="B240" s="124"/>
      <c r="C240" s="125"/>
      <c r="D240" s="125"/>
      <c r="E240" s="206" t="s">
        <v>359</v>
      </c>
      <c r="F240" s="205" t="s">
        <v>360</v>
      </c>
      <c r="G240" s="206" t="s">
        <v>361</v>
      </c>
      <c r="H240" s="205" t="s">
        <v>362</v>
      </c>
      <c r="I240" s="205" t="s">
        <v>363</v>
      </c>
      <c r="J240" s="205"/>
      <c r="K240" s="205"/>
      <c r="L240" s="209"/>
    </row>
    <row r="241" spans="1:12" s="79" customFormat="1" ht="11.25">
      <c r="A241" s="123" t="s">
        <v>364</v>
      </c>
      <c r="B241" s="124"/>
      <c r="C241" s="124"/>
      <c r="D241" s="125"/>
      <c r="E241" s="206"/>
      <c r="F241" s="205"/>
      <c r="G241" s="206"/>
      <c r="H241" s="205"/>
      <c r="I241" s="205"/>
      <c r="J241" s="205"/>
      <c r="K241" s="205"/>
      <c r="L241" s="209"/>
    </row>
    <row r="242" spans="1:12" s="79" customFormat="1" ht="22.5" customHeight="1">
      <c r="A242" s="119" t="s">
        <v>365</v>
      </c>
      <c r="B242" s="126"/>
      <c r="C242" s="127"/>
      <c r="D242" s="126"/>
      <c r="E242" s="206"/>
      <c r="F242" s="205"/>
      <c r="G242" s="206"/>
      <c r="H242" s="205"/>
      <c r="I242" s="205"/>
      <c r="J242" s="205"/>
      <c r="K242" s="205"/>
      <c r="L242" s="210"/>
    </row>
    <row r="243" spans="1:12" s="79" customFormat="1" ht="11.25">
      <c r="A243" s="116" t="s">
        <v>366</v>
      </c>
      <c r="B243" s="128"/>
      <c r="C243" s="128"/>
      <c r="D243" s="128"/>
      <c r="E243" s="129"/>
      <c r="F243" s="129"/>
      <c r="G243" s="130"/>
      <c r="H243" s="129"/>
      <c r="I243" s="130"/>
      <c r="J243" s="131"/>
      <c r="K243" s="132"/>
      <c r="L243" s="131"/>
    </row>
    <row r="244" spans="1:12" s="79" customFormat="1" ht="11.25">
      <c r="A244" s="107" t="s">
        <v>544</v>
      </c>
      <c r="B244" s="124"/>
      <c r="C244" s="125"/>
      <c r="D244" s="125"/>
      <c r="E244" s="133"/>
      <c r="F244" s="133"/>
      <c r="G244" s="134"/>
      <c r="H244" s="133"/>
      <c r="I244" s="134"/>
      <c r="J244" s="135"/>
      <c r="K244" s="136"/>
      <c r="L244" s="135"/>
    </row>
    <row r="245" spans="1:12" s="79" customFormat="1" ht="11.25">
      <c r="A245" s="107" t="s">
        <v>368</v>
      </c>
      <c r="B245" s="124"/>
      <c r="C245" s="124"/>
      <c r="D245" s="124"/>
      <c r="E245" s="139"/>
      <c r="F245" s="139"/>
      <c r="G245" s="140"/>
      <c r="H245" s="139"/>
      <c r="I245" s="140"/>
      <c r="J245" s="139"/>
      <c r="K245" s="140"/>
      <c r="L245" s="139"/>
    </row>
    <row r="246" spans="1:12" s="79" customFormat="1" ht="11.25">
      <c r="A246" s="110" t="s">
        <v>371</v>
      </c>
      <c r="B246" s="124"/>
      <c r="C246" s="124"/>
      <c r="D246" s="124"/>
      <c r="E246" s="111">
        <v>1733486.9</v>
      </c>
      <c r="F246" s="111">
        <v>5902034.99</v>
      </c>
      <c r="G246" s="137">
        <v>7635521.89</v>
      </c>
      <c r="H246" s="111">
        <v>0</v>
      </c>
      <c r="I246" s="137">
        <v>15273.1</v>
      </c>
      <c r="J246" s="111">
        <v>7620248.79</v>
      </c>
      <c r="K246" s="137">
        <v>0</v>
      </c>
      <c r="L246" s="111">
        <v>7620248.79</v>
      </c>
    </row>
    <row r="247" spans="1:12" s="79" customFormat="1" ht="11.25">
      <c r="A247" s="107" t="s">
        <v>386</v>
      </c>
      <c r="B247" s="124"/>
      <c r="C247" s="124"/>
      <c r="D247" s="124"/>
      <c r="E247" s="108">
        <f aca="true" t="shared" si="16" ref="E247:L247">SUM(E246:E246)</f>
        <v>1733486.9</v>
      </c>
      <c r="F247" s="108">
        <f t="shared" si="16"/>
        <v>5902034.99</v>
      </c>
      <c r="G247" s="108">
        <f t="shared" si="16"/>
        <v>7635521.89</v>
      </c>
      <c r="H247" s="108">
        <f t="shared" si="16"/>
        <v>0</v>
      </c>
      <c r="I247" s="108">
        <f t="shared" si="16"/>
        <v>15273.1</v>
      </c>
      <c r="J247" s="108">
        <f t="shared" si="16"/>
        <v>7620248.79</v>
      </c>
      <c r="K247" s="108">
        <f t="shared" si="16"/>
        <v>0</v>
      </c>
      <c r="L247" s="108">
        <f t="shared" si="16"/>
        <v>7620248.79</v>
      </c>
    </row>
    <row r="248" spans="1:12" s="79" customFormat="1" ht="11.25">
      <c r="A248" s="110"/>
      <c r="B248" s="124"/>
      <c r="C248" s="124"/>
      <c r="D248" s="124"/>
      <c r="E248" s="111"/>
      <c r="F248" s="111"/>
      <c r="G248" s="137"/>
      <c r="H248" s="111"/>
      <c r="I248" s="137"/>
      <c r="J248" s="111"/>
      <c r="K248" s="137"/>
      <c r="L248" s="111"/>
    </row>
    <row r="249" spans="1:12" s="79" customFormat="1" ht="11.25">
      <c r="A249" s="107" t="s">
        <v>440</v>
      </c>
      <c r="B249" s="124"/>
      <c r="C249" s="124"/>
      <c r="D249" s="124"/>
      <c r="E249" s="111"/>
      <c r="F249" s="111"/>
      <c r="G249" s="137"/>
      <c r="H249" s="111"/>
      <c r="I249" s="137"/>
      <c r="J249" s="111"/>
      <c r="K249" s="137"/>
      <c r="L249" s="111"/>
    </row>
    <row r="250" spans="1:12" s="79" customFormat="1" ht="11.25">
      <c r="A250" s="110" t="s">
        <v>371</v>
      </c>
      <c r="B250" s="124"/>
      <c r="C250" s="124"/>
      <c r="D250" s="124"/>
      <c r="E250" s="111">
        <v>-1517001.96</v>
      </c>
      <c r="F250" s="111">
        <v>3125628.64</v>
      </c>
      <c r="G250" s="137">
        <v>1608626.68</v>
      </c>
      <c r="H250" s="111">
        <v>19531.14</v>
      </c>
      <c r="I250" s="137">
        <v>205877.45</v>
      </c>
      <c r="J250" s="111">
        <v>1383218.09</v>
      </c>
      <c r="K250" s="137">
        <v>0</v>
      </c>
      <c r="L250" s="111">
        <v>1383218.09</v>
      </c>
    </row>
    <row r="251" spans="1:12" s="79" customFormat="1" ht="11.25">
      <c r="A251" s="107" t="s">
        <v>441</v>
      </c>
      <c r="B251" s="124"/>
      <c r="C251" s="124"/>
      <c r="D251" s="124"/>
      <c r="E251" s="108">
        <f aca="true" t="shared" si="17" ref="E251:L251">SUM(E250:E250)</f>
        <v>-1517001.96</v>
      </c>
      <c r="F251" s="108">
        <f t="shared" si="17"/>
        <v>3125628.64</v>
      </c>
      <c r="G251" s="108">
        <f t="shared" si="17"/>
        <v>1608626.68</v>
      </c>
      <c r="H251" s="108">
        <f t="shared" si="17"/>
        <v>19531.14</v>
      </c>
      <c r="I251" s="108">
        <f t="shared" si="17"/>
        <v>205877.45</v>
      </c>
      <c r="J251" s="108">
        <f t="shared" si="17"/>
        <v>1383218.09</v>
      </c>
      <c r="K251" s="108">
        <f t="shared" si="17"/>
        <v>0</v>
      </c>
      <c r="L251" s="108">
        <f t="shared" si="17"/>
        <v>1383218.09</v>
      </c>
    </row>
    <row r="252" spans="1:12" s="79" customFormat="1" ht="11.25">
      <c r="A252" s="107"/>
      <c r="B252" s="124"/>
      <c r="C252" s="124"/>
      <c r="D252" s="124"/>
      <c r="E252" s="108"/>
      <c r="F252" s="108"/>
      <c r="G252" s="142"/>
      <c r="H252" s="108"/>
      <c r="I252" s="142"/>
      <c r="J252" s="108"/>
      <c r="K252" s="142"/>
      <c r="L252" s="108"/>
    </row>
    <row r="253" spans="1:12" s="79" customFormat="1" ht="11.25">
      <c r="A253" s="107" t="s">
        <v>442</v>
      </c>
      <c r="B253" s="124"/>
      <c r="C253" s="124"/>
      <c r="D253" s="124"/>
      <c r="E253" s="111"/>
      <c r="F253" s="111"/>
      <c r="G253" s="137"/>
      <c r="H253" s="111"/>
      <c r="I253" s="137"/>
      <c r="J253" s="111"/>
      <c r="K253" s="137"/>
      <c r="L253" s="111"/>
    </row>
    <row r="254" spans="1:12" s="79" customFormat="1" ht="11.25">
      <c r="A254" s="110" t="s">
        <v>471</v>
      </c>
      <c r="B254" s="124"/>
      <c r="C254" s="124"/>
      <c r="D254" s="124"/>
      <c r="E254" s="111">
        <v>0</v>
      </c>
      <c r="F254" s="111">
        <v>0</v>
      </c>
      <c r="G254" s="137">
        <v>0</v>
      </c>
      <c r="H254" s="111">
        <v>0</v>
      </c>
      <c r="I254" s="137">
        <v>327.84</v>
      </c>
      <c r="J254" s="111">
        <v>-327.84</v>
      </c>
      <c r="K254" s="137">
        <v>0</v>
      </c>
      <c r="L254" s="111">
        <v>-327.84</v>
      </c>
    </row>
    <row r="255" spans="1:12" s="79" customFormat="1" ht="11.25">
      <c r="A255" s="107" t="s">
        <v>519</v>
      </c>
      <c r="B255" s="124"/>
      <c r="C255" s="124"/>
      <c r="D255" s="124"/>
      <c r="E255" s="108">
        <f aca="true" t="shared" si="18" ref="E255:L255">SUM(E254:E254)</f>
        <v>0</v>
      </c>
      <c r="F255" s="108">
        <f t="shared" si="18"/>
        <v>0</v>
      </c>
      <c r="G255" s="108">
        <f t="shared" si="18"/>
        <v>0</v>
      </c>
      <c r="H255" s="108">
        <f t="shared" si="18"/>
        <v>0</v>
      </c>
      <c r="I255" s="108">
        <f t="shared" si="18"/>
        <v>327.84</v>
      </c>
      <c r="J255" s="108">
        <f t="shared" si="18"/>
        <v>-327.84</v>
      </c>
      <c r="K255" s="108">
        <f t="shared" si="18"/>
        <v>0</v>
      </c>
      <c r="L255" s="108">
        <f t="shared" si="18"/>
        <v>-327.84</v>
      </c>
    </row>
    <row r="256" spans="1:12" s="79" customFormat="1" ht="11.25">
      <c r="A256" s="107"/>
      <c r="B256" s="124"/>
      <c r="C256" s="124"/>
      <c r="D256" s="124"/>
      <c r="E256" s="108"/>
      <c r="F256" s="108"/>
      <c r="G256" s="142"/>
      <c r="H256" s="108"/>
      <c r="I256" s="142"/>
      <c r="J256" s="108"/>
      <c r="K256" s="142"/>
      <c r="L256" s="108"/>
    </row>
    <row r="257" spans="1:12" s="79" customFormat="1" ht="11.25">
      <c r="A257" s="113" t="s">
        <v>545</v>
      </c>
      <c r="B257" s="127"/>
      <c r="C257" s="127"/>
      <c r="D257" s="127"/>
      <c r="E257" s="114">
        <f aca="true" t="shared" si="19" ref="E257:L257">SUM(E247,E251,E255)</f>
        <v>216484.93999999994</v>
      </c>
      <c r="F257" s="114">
        <f t="shared" si="19"/>
        <v>9027663.63</v>
      </c>
      <c r="G257" s="114">
        <f t="shared" si="19"/>
        <v>9244148.57</v>
      </c>
      <c r="H257" s="114">
        <f t="shared" si="19"/>
        <v>19531.14</v>
      </c>
      <c r="I257" s="114">
        <f t="shared" si="19"/>
        <v>221478.39</v>
      </c>
      <c r="J257" s="114">
        <f t="shared" si="19"/>
        <v>9003139.040000001</v>
      </c>
      <c r="K257" s="114">
        <f t="shared" si="19"/>
        <v>0</v>
      </c>
      <c r="L257" s="114">
        <f t="shared" si="19"/>
        <v>9003139.040000001</v>
      </c>
    </row>
    <row r="259" spans="1:12" s="79" customFormat="1" ht="11.25">
      <c r="A259" s="121" t="s">
        <v>353</v>
      </c>
      <c r="B259" s="122"/>
      <c r="C259" s="122"/>
      <c r="D259" s="122"/>
      <c r="E259" s="206" t="s">
        <v>354</v>
      </c>
      <c r="F259" s="207"/>
      <c r="G259" s="207"/>
      <c r="H259" s="206" t="s">
        <v>207</v>
      </c>
      <c r="I259" s="207"/>
      <c r="J259" s="205" t="s">
        <v>355</v>
      </c>
      <c r="K259" s="205" t="s">
        <v>356</v>
      </c>
      <c r="L259" s="208" t="s">
        <v>357</v>
      </c>
    </row>
    <row r="260" spans="1:12" s="79" customFormat="1" ht="11.25">
      <c r="A260" s="123" t="s">
        <v>358</v>
      </c>
      <c r="B260" s="124"/>
      <c r="C260" s="125"/>
      <c r="D260" s="125"/>
      <c r="E260" s="206" t="s">
        <v>359</v>
      </c>
      <c r="F260" s="205" t="s">
        <v>360</v>
      </c>
      <c r="G260" s="206" t="s">
        <v>361</v>
      </c>
      <c r="H260" s="205" t="s">
        <v>362</v>
      </c>
      <c r="I260" s="205" t="s">
        <v>363</v>
      </c>
      <c r="J260" s="205"/>
      <c r="K260" s="205"/>
      <c r="L260" s="209"/>
    </row>
    <row r="261" spans="1:12" s="79" customFormat="1" ht="11.25">
      <c r="A261" s="123" t="s">
        <v>364</v>
      </c>
      <c r="B261" s="124"/>
      <c r="C261" s="124"/>
      <c r="D261" s="125"/>
      <c r="E261" s="206"/>
      <c r="F261" s="205"/>
      <c r="G261" s="206"/>
      <c r="H261" s="205"/>
      <c r="I261" s="205"/>
      <c r="J261" s="205"/>
      <c r="K261" s="205"/>
      <c r="L261" s="209"/>
    </row>
    <row r="262" spans="1:12" s="79" customFormat="1" ht="22.5" customHeight="1">
      <c r="A262" s="119" t="s">
        <v>365</v>
      </c>
      <c r="B262" s="126"/>
      <c r="C262" s="127"/>
      <c r="D262" s="126"/>
      <c r="E262" s="206"/>
      <c r="F262" s="205"/>
      <c r="G262" s="206"/>
      <c r="H262" s="205"/>
      <c r="I262" s="205"/>
      <c r="J262" s="205"/>
      <c r="K262" s="205"/>
      <c r="L262" s="210"/>
    </row>
    <row r="263" spans="1:12" s="79" customFormat="1" ht="11.25">
      <c r="A263" s="116" t="s">
        <v>366</v>
      </c>
      <c r="B263" s="128"/>
      <c r="C263" s="128"/>
      <c r="D263" s="128"/>
      <c r="E263" s="129"/>
      <c r="F263" s="129"/>
      <c r="G263" s="130"/>
      <c r="H263" s="129"/>
      <c r="I263" s="130"/>
      <c r="J263" s="131"/>
      <c r="K263" s="132"/>
      <c r="L263" s="131"/>
    </row>
    <row r="264" spans="1:12" s="79" customFormat="1" ht="11.25">
      <c r="A264" s="107" t="s">
        <v>546</v>
      </c>
      <c r="B264" s="124"/>
      <c r="C264" s="125"/>
      <c r="D264" s="125"/>
      <c r="E264" s="133"/>
      <c r="F264" s="133"/>
      <c r="G264" s="134"/>
      <c r="H264" s="133"/>
      <c r="I264" s="134"/>
      <c r="J264" s="135"/>
      <c r="K264" s="136"/>
      <c r="L264" s="135"/>
    </row>
    <row r="265" spans="1:12" s="79" customFormat="1" ht="11.25">
      <c r="A265" s="107" t="s">
        <v>368</v>
      </c>
      <c r="B265" s="124"/>
      <c r="C265" s="124"/>
      <c r="D265" s="124"/>
      <c r="E265" s="139"/>
      <c r="F265" s="139"/>
      <c r="G265" s="140"/>
      <c r="H265" s="139"/>
      <c r="I265" s="140"/>
      <c r="J265" s="139"/>
      <c r="K265" s="140"/>
      <c r="L265" s="139"/>
    </row>
    <row r="266" spans="1:12" s="79" customFormat="1" ht="11.25">
      <c r="A266" s="110" t="s">
        <v>371</v>
      </c>
      <c r="B266" s="124"/>
      <c r="C266" s="124"/>
      <c r="D266" s="124"/>
      <c r="E266" s="111">
        <v>109852.47</v>
      </c>
      <c r="F266" s="111">
        <v>112545.38</v>
      </c>
      <c r="G266" s="137">
        <v>222397.85</v>
      </c>
      <c r="H266" s="111">
        <v>0</v>
      </c>
      <c r="I266" s="137">
        <v>100137.02</v>
      </c>
      <c r="J266" s="111">
        <v>122260.83</v>
      </c>
      <c r="K266" s="137">
        <v>0</v>
      </c>
      <c r="L266" s="111">
        <v>122260.83</v>
      </c>
    </row>
    <row r="267" spans="1:12" s="79" customFormat="1" ht="11.25">
      <c r="A267" s="107" t="s">
        <v>386</v>
      </c>
      <c r="B267" s="124"/>
      <c r="C267" s="124"/>
      <c r="D267" s="124"/>
      <c r="E267" s="108">
        <f aca="true" t="shared" si="20" ref="E267:L267">SUM(E266:E266)</f>
        <v>109852.47</v>
      </c>
      <c r="F267" s="108">
        <f t="shared" si="20"/>
        <v>112545.38</v>
      </c>
      <c r="G267" s="108">
        <f t="shared" si="20"/>
        <v>222397.85</v>
      </c>
      <c r="H267" s="108">
        <f t="shared" si="20"/>
        <v>0</v>
      </c>
      <c r="I267" s="108">
        <f t="shared" si="20"/>
        <v>100137.02</v>
      </c>
      <c r="J267" s="108">
        <f t="shared" si="20"/>
        <v>122260.83</v>
      </c>
      <c r="K267" s="108">
        <f t="shared" si="20"/>
        <v>0</v>
      </c>
      <c r="L267" s="108">
        <f t="shared" si="20"/>
        <v>122260.83</v>
      </c>
    </row>
    <row r="268" spans="1:12" s="79" customFormat="1" ht="11.25">
      <c r="A268" s="110"/>
      <c r="B268" s="124"/>
      <c r="C268" s="124"/>
      <c r="D268" s="124"/>
      <c r="E268" s="111"/>
      <c r="F268" s="111"/>
      <c r="G268" s="137"/>
      <c r="H268" s="111"/>
      <c r="I268" s="137"/>
      <c r="J268" s="111"/>
      <c r="K268" s="137"/>
      <c r="L268" s="111"/>
    </row>
    <row r="269" spans="1:12" s="79" customFormat="1" ht="11.25">
      <c r="A269" s="107" t="s">
        <v>440</v>
      </c>
      <c r="B269" s="124"/>
      <c r="C269" s="124"/>
      <c r="D269" s="124"/>
      <c r="E269" s="111"/>
      <c r="F269" s="111"/>
      <c r="G269" s="137"/>
      <c r="H269" s="111"/>
      <c r="I269" s="137"/>
      <c r="J269" s="111"/>
      <c r="K269" s="137"/>
      <c r="L269" s="111"/>
    </row>
    <row r="270" spans="1:12" s="79" customFormat="1" ht="11.25">
      <c r="A270" s="110" t="s">
        <v>371</v>
      </c>
      <c r="B270" s="124"/>
      <c r="C270" s="124"/>
      <c r="D270" s="124"/>
      <c r="E270" s="111">
        <v>0</v>
      </c>
      <c r="F270" s="111">
        <v>0</v>
      </c>
      <c r="G270" s="137">
        <v>0</v>
      </c>
      <c r="H270" s="111">
        <v>1137.96</v>
      </c>
      <c r="I270" s="137">
        <v>0</v>
      </c>
      <c r="J270" s="111">
        <v>-1137.96</v>
      </c>
      <c r="K270" s="137">
        <v>0</v>
      </c>
      <c r="L270" s="111">
        <v>-1137.96</v>
      </c>
    </row>
    <row r="271" spans="1:12" s="79" customFormat="1" ht="11.25">
      <c r="A271" s="107" t="s">
        <v>441</v>
      </c>
      <c r="B271" s="124"/>
      <c r="C271" s="124"/>
      <c r="D271" s="124"/>
      <c r="E271" s="108">
        <f aca="true" t="shared" si="21" ref="E271:L271">SUM(E270:E270)</f>
        <v>0</v>
      </c>
      <c r="F271" s="108">
        <f t="shared" si="21"/>
        <v>0</v>
      </c>
      <c r="G271" s="108">
        <f t="shared" si="21"/>
        <v>0</v>
      </c>
      <c r="H271" s="108">
        <f t="shared" si="21"/>
        <v>1137.96</v>
      </c>
      <c r="I271" s="108">
        <f t="shared" si="21"/>
        <v>0</v>
      </c>
      <c r="J271" s="108">
        <f t="shared" si="21"/>
        <v>-1137.96</v>
      </c>
      <c r="K271" s="108">
        <f t="shared" si="21"/>
        <v>0</v>
      </c>
      <c r="L271" s="108">
        <f t="shared" si="21"/>
        <v>-1137.96</v>
      </c>
    </row>
    <row r="272" spans="1:12" s="79" customFormat="1" ht="11.25">
      <c r="A272" s="107"/>
      <c r="B272" s="124"/>
      <c r="C272" s="124"/>
      <c r="D272" s="124"/>
      <c r="E272" s="108"/>
      <c r="F272" s="108"/>
      <c r="G272" s="142"/>
      <c r="H272" s="108"/>
      <c r="I272" s="142"/>
      <c r="J272" s="108"/>
      <c r="K272" s="142"/>
      <c r="L272" s="108"/>
    </row>
    <row r="273" spans="1:12" s="79" customFormat="1" ht="11.25">
      <c r="A273" s="113" t="s">
        <v>547</v>
      </c>
      <c r="B273" s="127"/>
      <c r="C273" s="127"/>
      <c r="D273" s="127"/>
      <c r="E273" s="114">
        <f aca="true" t="shared" si="22" ref="E273:L273">SUM(E267,E271)</f>
        <v>109852.47</v>
      </c>
      <c r="F273" s="114">
        <f t="shared" si="22"/>
        <v>112545.38</v>
      </c>
      <c r="G273" s="114">
        <f t="shared" si="22"/>
        <v>222397.85</v>
      </c>
      <c r="H273" s="114">
        <f t="shared" si="22"/>
        <v>1137.96</v>
      </c>
      <c r="I273" s="114">
        <f t="shared" si="22"/>
        <v>100137.02</v>
      </c>
      <c r="J273" s="114">
        <f t="shared" si="22"/>
        <v>121122.87</v>
      </c>
      <c r="K273" s="114">
        <f t="shared" si="22"/>
        <v>0</v>
      </c>
      <c r="L273" s="114">
        <f t="shared" si="22"/>
        <v>121122.87</v>
      </c>
    </row>
    <row r="274" spans="1:12" ht="12.75">
      <c r="A274" s="96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1"/>
    </row>
    <row r="275" spans="1:12" s="79" customFormat="1" ht="11.25">
      <c r="A275" s="143" t="s">
        <v>548</v>
      </c>
      <c r="B275" s="144"/>
      <c r="C275" s="144"/>
      <c r="D275" s="144"/>
      <c r="E275" s="48">
        <f aca="true" t="shared" si="23" ref="E275:L275">SUM(A1,E190,E218,E236,E257,E273)</f>
        <v>74068318.78999998</v>
      </c>
      <c r="F275" s="48">
        <f t="shared" si="23"/>
        <v>327368721.86999995</v>
      </c>
      <c r="G275" s="48">
        <f t="shared" si="23"/>
        <v>401437040.65999997</v>
      </c>
      <c r="H275" s="48">
        <f t="shared" si="23"/>
        <v>19810738.69</v>
      </c>
      <c r="I275" s="48">
        <f t="shared" si="23"/>
        <v>39732280.82</v>
      </c>
      <c r="J275" s="48">
        <f t="shared" si="23"/>
        <v>341894021.15</v>
      </c>
      <c r="K275" s="48">
        <f t="shared" si="23"/>
        <v>0</v>
      </c>
      <c r="L275" s="48">
        <f t="shared" si="23"/>
        <v>341894021.15</v>
      </c>
    </row>
    <row r="278" spans="1:12" s="79" customFormat="1" ht="11.25">
      <c r="A278" s="121" t="s">
        <v>353</v>
      </c>
      <c r="B278" s="122"/>
      <c r="C278" s="122"/>
      <c r="D278" s="122"/>
      <c r="E278" s="206" t="s">
        <v>354</v>
      </c>
      <c r="F278" s="207"/>
      <c r="G278" s="207"/>
      <c r="H278" s="206" t="s">
        <v>207</v>
      </c>
      <c r="I278" s="207"/>
      <c r="J278" s="205" t="s">
        <v>355</v>
      </c>
      <c r="K278" s="205" t="s">
        <v>356</v>
      </c>
      <c r="L278" s="208" t="s">
        <v>357</v>
      </c>
    </row>
    <row r="279" spans="1:12" s="79" customFormat="1" ht="11.25">
      <c r="A279" s="123" t="s">
        <v>358</v>
      </c>
      <c r="B279" s="124"/>
      <c r="C279" s="125"/>
      <c r="D279" s="125"/>
      <c r="E279" s="206" t="s">
        <v>359</v>
      </c>
      <c r="F279" s="205" t="s">
        <v>360</v>
      </c>
      <c r="G279" s="206" t="s">
        <v>361</v>
      </c>
      <c r="H279" s="205" t="s">
        <v>362</v>
      </c>
      <c r="I279" s="205" t="s">
        <v>363</v>
      </c>
      <c r="J279" s="205"/>
      <c r="K279" s="205"/>
      <c r="L279" s="209"/>
    </row>
    <row r="280" spans="1:12" s="79" customFormat="1" ht="11.25">
      <c r="A280" s="123" t="s">
        <v>364</v>
      </c>
      <c r="B280" s="124"/>
      <c r="C280" s="124"/>
      <c r="D280" s="125"/>
      <c r="E280" s="206"/>
      <c r="F280" s="205"/>
      <c r="G280" s="206"/>
      <c r="H280" s="205"/>
      <c r="I280" s="205"/>
      <c r="J280" s="205"/>
      <c r="K280" s="205"/>
      <c r="L280" s="209"/>
    </row>
    <row r="281" spans="1:12" s="79" customFormat="1" ht="22.5" customHeight="1">
      <c r="A281" s="119" t="s">
        <v>365</v>
      </c>
      <c r="B281" s="126"/>
      <c r="C281" s="127"/>
      <c r="D281" s="126"/>
      <c r="E281" s="206"/>
      <c r="F281" s="205"/>
      <c r="G281" s="206"/>
      <c r="H281" s="205"/>
      <c r="I281" s="205"/>
      <c r="J281" s="205"/>
      <c r="K281" s="205"/>
      <c r="L281" s="210"/>
    </row>
    <row r="282" spans="1:12" s="79" customFormat="1" ht="11.25">
      <c r="A282" s="116" t="s">
        <v>549</v>
      </c>
      <c r="B282" s="128"/>
      <c r="C282" s="128"/>
      <c r="D282" s="128"/>
      <c r="E282" s="129"/>
      <c r="F282" s="129"/>
      <c r="G282" s="130"/>
      <c r="H282" s="129"/>
      <c r="I282" s="130"/>
      <c r="J282" s="131"/>
      <c r="K282" s="132"/>
      <c r="L282" s="131"/>
    </row>
    <row r="283" spans="1:12" s="79" customFormat="1" ht="11.25">
      <c r="A283" s="107" t="s">
        <v>550</v>
      </c>
      <c r="B283" s="124"/>
      <c r="C283" s="125"/>
      <c r="D283" s="125"/>
      <c r="E283" s="133"/>
      <c r="F283" s="133"/>
      <c r="G283" s="134"/>
      <c r="H283" s="133"/>
      <c r="I283" s="134"/>
      <c r="J283" s="135"/>
      <c r="K283" s="136"/>
      <c r="L283" s="135"/>
    </row>
    <row r="284" spans="1:12" s="79" customFormat="1" ht="11.25">
      <c r="A284" s="107" t="s">
        <v>368</v>
      </c>
      <c r="B284" s="124"/>
      <c r="C284" s="124"/>
      <c r="D284" s="124"/>
      <c r="E284" s="139"/>
      <c r="F284" s="139"/>
      <c r="G284" s="140"/>
      <c r="H284" s="139"/>
      <c r="I284" s="140"/>
      <c r="J284" s="139"/>
      <c r="K284" s="140"/>
      <c r="L284" s="139"/>
    </row>
    <row r="285" spans="1:12" s="79" customFormat="1" ht="11.25">
      <c r="A285" s="110" t="s">
        <v>371</v>
      </c>
      <c r="B285" s="124"/>
      <c r="C285" s="124"/>
      <c r="D285" s="124"/>
      <c r="E285" s="111">
        <v>86982.37</v>
      </c>
      <c r="F285" s="111">
        <v>848915.25</v>
      </c>
      <c r="G285" s="137">
        <v>935897.62</v>
      </c>
      <c r="H285" s="111">
        <v>307052.44</v>
      </c>
      <c r="I285" s="137">
        <v>45517.36</v>
      </c>
      <c r="J285" s="111">
        <v>583327.82</v>
      </c>
      <c r="K285" s="137">
        <v>0</v>
      </c>
      <c r="L285" s="111">
        <v>583327.82</v>
      </c>
    </row>
    <row r="286" spans="1:12" s="79" customFormat="1" ht="11.25">
      <c r="A286" s="107" t="s">
        <v>386</v>
      </c>
      <c r="B286" s="124"/>
      <c r="C286" s="124"/>
      <c r="D286" s="124"/>
      <c r="E286" s="108">
        <f aca="true" t="shared" si="24" ref="E286:L286">SUM(E285:E285)</f>
        <v>86982.37</v>
      </c>
      <c r="F286" s="108">
        <f t="shared" si="24"/>
        <v>848915.25</v>
      </c>
      <c r="G286" s="108">
        <f t="shared" si="24"/>
        <v>935897.62</v>
      </c>
      <c r="H286" s="108">
        <f t="shared" si="24"/>
        <v>307052.44</v>
      </c>
      <c r="I286" s="108">
        <f t="shared" si="24"/>
        <v>45517.36</v>
      </c>
      <c r="J286" s="108">
        <f t="shared" si="24"/>
        <v>583327.82</v>
      </c>
      <c r="K286" s="108">
        <f t="shared" si="24"/>
        <v>0</v>
      </c>
      <c r="L286" s="108">
        <f t="shared" si="24"/>
        <v>583327.82</v>
      </c>
    </row>
    <row r="287" spans="1:12" s="79" customFormat="1" ht="11.25">
      <c r="A287" s="110"/>
      <c r="B287" s="124"/>
      <c r="C287" s="124"/>
      <c r="D287" s="124"/>
      <c r="E287" s="111"/>
      <c r="F287" s="111"/>
      <c r="G287" s="137"/>
      <c r="H287" s="111"/>
      <c r="I287" s="137"/>
      <c r="J287" s="111"/>
      <c r="K287" s="137"/>
      <c r="L287" s="111"/>
    </row>
    <row r="288" spans="1:12" s="79" customFormat="1" ht="11.25">
      <c r="A288" s="113" t="s">
        <v>551</v>
      </c>
      <c r="B288" s="127"/>
      <c r="C288" s="127"/>
      <c r="D288" s="127"/>
      <c r="E288" s="114">
        <f aca="true" t="shared" si="25" ref="E288:L288">SUM(E286)</f>
        <v>86982.37</v>
      </c>
      <c r="F288" s="114">
        <f t="shared" si="25"/>
        <v>848915.25</v>
      </c>
      <c r="G288" s="114">
        <f t="shared" si="25"/>
        <v>935897.62</v>
      </c>
      <c r="H288" s="114">
        <f t="shared" si="25"/>
        <v>307052.44</v>
      </c>
      <c r="I288" s="114">
        <f t="shared" si="25"/>
        <v>45517.36</v>
      </c>
      <c r="J288" s="114">
        <f t="shared" si="25"/>
        <v>583327.82</v>
      </c>
      <c r="K288" s="114">
        <f t="shared" si="25"/>
        <v>0</v>
      </c>
      <c r="L288" s="114">
        <f t="shared" si="25"/>
        <v>583327.82</v>
      </c>
    </row>
    <row r="289" spans="1:12" ht="12.75">
      <c r="A289" s="96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1"/>
    </row>
    <row r="290" spans="1:12" s="79" customFormat="1" ht="11.25">
      <c r="A290" s="143" t="s">
        <v>552</v>
      </c>
      <c r="B290" s="144"/>
      <c r="C290" s="144"/>
      <c r="D290" s="144"/>
      <c r="E290" s="48">
        <f aca="true" t="shared" si="26" ref="E290:L290">SUM(E288)</f>
        <v>86982.37</v>
      </c>
      <c r="F290" s="48">
        <f t="shared" si="26"/>
        <v>848915.25</v>
      </c>
      <c r="G290" s="48">
        <f t="shared" si="26"/>
        <v>935897.62</v>
      </c>
      <c r="H290" s="48">
        <f t="shared" si="26"/>
        <v>307052.44</v>
      </c>
      <c r="I290" s="48">
        <f t="shared" si="26"/>
        <v>45517.36</v>
      </c>
      <c r="J290" s="48">
        <f t="shared" si="26"/>
        <v>583327.82</v>
      </c>
      <c r="K290" s="48">
        <f t="shared" si="26"/>
        <v>0</v>
      </c>
      <c r="L290" s="48">
        <f t="shared" si="26"/>
        <v>583327.82</v>
      </c>
    </row>
    <row r="292" spans="1:12" ht="12.75">
      <c r="A292" s="143" t="s">
        <v>270</v>
      </c>
      <c r="B292" s="144"/>
      <c r="C292" s="144"/>
      <c r="D292" s="144"/>
      <c r="E292" s="48">
        <f aca="true" t="shared" si="27" ref="E292:L292">SUM(E275,E290)</f>
        <v>74155301.15999998</v>
      </c>
      <c r="F292" s="48">
        <f t="shared" si="27"/>
        <v>328217637.11999995</v>
      </c>
      <c r="G292" s="48">
        <f t="shared" si="27"/>
        <v>402372938.28</v>
      </c>
      <c r="H292" s="48">
        <f t="shared" si="27"/>
        <v>20117791.130000003</v>
      </c>
      <c r="I292" s="48">
        <f t="shared" si="27"/>
        <v>39777798.18</v>
      </c>
      <c r="J292" s="48">
        <f t="shared" si="27"/>
        <v>342477348.96999997</v>
      </c>
      <c r="K292" s="48">
        <f t="shared" si="27"/>
        <v>0</v>
      </c>
      <c r="L292" s="48">
        <f t="shared" si="27"/>
        <v>342477348.96999997</v>
      </c>
    </row>
    <row r="293" spans="1:12" s="79" customFormat="1" ht="11.25">
      <c r="A293" s="75"/>
      <c r="E293" s="141"/>
      <c r="F293" s="141"/>
      <c r="G293" s="141"/>
      <c r="H293" s="141"/>
      <c r="I293" s="141"/>
      <c r="J293" s="141"/>
      <c r="K293" s="141"/>
      <c r="L293" s="141"/>
    </row>
    <row r="294" spans="1:12" s="79" customFormat="1" ht="11.25">
      <c r="A294" s="75"/>
      <c r="E294" s="141"/>
      <c r="F294" s="141"/>
      <c r="G294" s="141"/>
      <c r="H294" s="141"/>
      <c r="I294" s="141"/>
      <c r="J294" s="141"/>
      <c r="K294" s="141"/>
      <c r="L294" s="141"/>
    </row>
    <row r="295" ht="12.75">
      <c r="A295" s="88" t="s">
        <v>553</v>
      </c>
    </row>
    <row r="296" ht="12.75">
      <c r="A296" s="88" t="s">
        <v>554</v>
      </c>
    </row>
    <row r="298" spans="3:10" ht="12.75">
      <c r="C298" s="60"/>
      <c r="D298" s="60"/>
      <c r="I298" s="60"/>
      <c r="J298" s="60"/>
    </row>
    <row r="299" spans="3:10" ht="12.75">
      <c r="C299" s="177" t="s">
        <v>41</v>
      </c>
      <c r="D299" s="177"/>
      <c r="I299" s="177" t="s">
        <v>42</v>
      </c>
      <c r="J299" s="177"/>
    </row>
    <row r="300" spans="3:10" ht="12.75">
      <c r="C300" s="178" t="s">
        <v>45</v>
      </c>
      <c r="D300" s="178"/>
      <c r="I300" s="178" t="s">
        <v>43</v>
      </c>
      <c r="J300" s="178"/>
    </row>
  </sheetData>
  <sheetProtection/>
  <mergeCells count="65">
    <mergeCell ref="A1:L3"/>
    <mergeCell ref="E8:G8"/>
    <mergeCell ref="H8:I8"/>
    <mergeCell ref="J8:J11"/>
    <mergeCell ref="K8:K11"/>
    <mergeCell ref="L8:L11"/>
    <mergeCell ref="E9:E11"/>
    <mergeCell ref="F9:F11"/>
    <mergeCell ref="G9:G11"/>
    <mergeCell ref="H9:H11"/>
    <mergeCell ref="I9:I11"/>
    <mergeCell ref="E192:G192"/>
    <mergeCell ref="H192:I192"/>
    <mergeCell ref="J192:J195"/>
    <mergeCell ref="K192:K195"/>
    <mergeCell ref="L192:L195"/>
    <mergeCell ref="E193:E195"/>
    <mergeCell ref="F193:F195"/>
    <mergeCell ref="G193:G195"/>
    <mergeCell ref="H193:H195"/>
    <mergeCell ref="I193:I195"/>
    <mergeCell ref="E221:G221"/>
    <mergeCell ref="H221:I221"/>
    <mergeCell ref="J221:J224"/>
    <mergeCell ref="K221:K224"/>
    <mergeCell ref="L221:L224"/>
    <mergeCell ref="E222:E224"/>
    <mergeCell ref="F222:F224"/>
    <mergeCell ref="G222:G224"/>
    <mergeCell ref="H222:H224"/>
    <mergeCell ref="I222:I224"/>
    <mergeCell ref="E239:G239"/>
    <mergeCell ref="H239:I239"/>
    <mergeCell ref="J239:J242"/>
    <mergeCell ref="K239:K242"/>
    <mergeCell ref="L239:L242"/>
    <mergeCell ref="E240:E242"/>
    <mergeCell ref="F240:F242"/>
    <mergeCell ref="G240:G242"/>
    <mergeCell ref="H240:H242"/>
    <mergeCell ref="I240:I242"/>
    <mergeCell ref="E259:G259"/>
    <mergeCell ref="H259:I259"/>
    <mergeCell ref="J259:J262"/>
    <mergeCell ref="K259:K262"/>
    <mergeCell ref="L259:L262"/>
    <mergeCell ref="E260:E262"/>
    <mergeCell ref="F260:F262"/>
    <mergeCell ref="G260:G262"/>
    <mergeCell ref="H260:H262"/>
    <mergeCell ref="K278:K281"/>
    <mergeCell ref="L278:L281"/>
    <mergeCell ref="E279:E281"/>
    <mergeCell ref="F279:F281"/>
    <mergeCell ref="G279:G281"/>
    <mergeCell ref="H279:H281"/>
    <mergeCell ref="I279:I281"/>
    <mergeCell ref="C299:D299"/>
    <mergeCell ref="I299:J299"/>
    <mergeCell ref="C300:D300"/>
    <mergeCell ref="I300:J300"/>
    <mergeCell ref="I260:I262"/>
    <mergeCell ref="E278:G278"/>
    <mergeCell ref="H278:I278"/>
    <mergeCell ref="J278:J281"/>
  </mergeCells>
  <printOptions horizontalCentered="1"/>
  <pageMargins left="0.1968503937007874" right="0.1968503937007874" top="0.3937007874015748" bottom="0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Contabilidade Luis</cp:lastModifiedBy>
  <cp:lastPrinted>2015-07-21T12:31:13Z</cp:lastPrinted>
  <dcterms:created xsi:type="dcterms:W3CDTF">2011-05-23T18:46:02Z</dcterms:created>
  <dcterms:modified xsi:type="dcterms:W3CDTF">2015-07-23T11:28:53Z</dcterms:modified>
  <cp:category/>
  <cp:version/>
  <cp:contentType/>
  <cp:contentStatus/>
</cp:coreProperties>
</file>