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75" windowHeight="11820" activeTab="0"/>
  </bookViews>
  <sheets>
    <sheet name="Bal Orç" sheetId="1" r:id="rId1"/>
    <sheet name="Desp Funç Sub Funç" sheetId="2" r:id="rId2"/>
    <sheet name="RCL" sheetId="3" r:id="rId3"/>
    <sheet name="Desp Rec RPPS" sheetId="4" r:id="rId4"/>
    <sheet name="Disp Financ RPPS" sheetId="5" r:id="rId5"/>
    <sheet name="Res Nominal - Geral" sheetId="6" r:id="rId6"/>
    <sheet name="Res Nominal - RPPS" sheetId="7" r:id="rId7"/>
    <sheet name="Res Primário" sheetId="8" r:id="rId8"/>
    <sheet name="Disp Financ" sheetId="9" r:id="rId9"/>
    <sheet name="Restos a Pagar" sheetId="10" r:id="rId10"/>
  </sheets>
  <definedNames/>
  <calcPr fullCalcOnLoad="1"/>
</workbook>
</file>

<file path=xl/sharedStrings.xml><?xml version="1.0" encoding="utf-8"?>
<sst xmlns="http://schemas.openxmlformats.org/spreadsheetml/2006/main" count="1017" uniqueCount="654">
  <si>
    <t>RECEITAS</t>
  </si>
  <si>
    <t>Previsão Inicial</t>
  </si>
  <si>
    <t>Previsão Atualizada</t>
  </si>
  <si>
    <t>Previstas Até o Bimestre</t>
  </si>
  <si>
    <t>Realizadas Até o Bimestre</t>
  </si>
  <si>
    <t>Saldo à Realizar</t>
  </si>
  <si>
    <t>RECEITAS CORRENTES</t>
  </si>
  <si>
    <t>RECEITA TRIBUTÁRIA</t>
  </si>
  <si>
    <t>RECEITA DE CONTRIBUIÇÕES</t>
  </si>
  <si>
    <t>RECEITA PATRIMONIAL</t>
  </si>
  <si>
    <t>RECEITA DE SERVIÇOS</t>
  </si>
  <si>
    <t>TRANSFERÊNCIAS CORRENTES</t>
  </si>
  <si>
    <t>OUTRAS RECEITAS CORRENTES</t>
  </si>
  <si>
    <t>RECEITAS DE CAPITAL</t>
  </si>
  <si>
    <t>OPERAÇÕES DE CREDITO</t>
  </si>
  <si>
    <t>ALIENAÇÃO DE BENS</t>
  </si>
  <si>
    <t>TRANSFERÊNCIAS DE CAPITAL</t>
  </si>
  <si>
    <t xml:space="preserve">( - ) DEDUÇÕES DA RECEITA </t>
  </si>
  <si>
    <t>RECEITAS CORRENTES - INTRA-ORÇAMENTÁRIAS</t>
  </si>
  <si>
    <t>SUBTOTAL DAS RECEITAS</t>
  </si>
  <si>
    <t xml:space="preserve"> OPERAÇÃO DE CREDITO</t>
  </si>
  <si>
    <t xml:space="preserve">SUBTOTAL COM REFINANCIAMENTO (III) = (I + II) </t>
  </si>
  <si>
    <t>DEFICIT (IV)</t>
  </si>
  <si>
    <t>TOTAL (V) = (III + IV)</t>
  </si>
  <si>
    <t>DESPESAS</t>
  </si>
  <si>
    <t>Inicial</t>
  </si>
  <si>
    <t>Empenhado</t>
  </si>
  <si>
    <t>Liquidado</t>
  </si>
  <si>
    <t>Pago</t>
  </si>
  <si>
    <t>PESSOAL E ENCARGOS SOCIAIS</t>
  </si>
  <si>
    <t>JUROS E ENCARGOS DA DÍVIDA</t>
  </si>
  <si>
    <t>DESPESAS CORRENTES</t>
  </si>
  <si>
    <t>DESPESAS DE CAPITAL</t>
  </si>
  <si>
    <t>INVESTIMENTOS</t>
  </si>
  <si>
    <t>AMORTIZAÇÃO / REFINANCIAMENTO DA DÍVIDA</t>
  </si>
  <si>
    <t>RESERVA DE CONTINGÊNCIA</t>
  </si>
  <si>
    <t>DESPESAS INTRA-ORÇAMENTÁRIAS</t>
  </si>
  <si>
    <t>SUBTOTAL DAS DESPESAS (VI)</t>
  </si>
  <si>
    <t>SUBTOTAL COM REFINANCIAMENTO (VIII) = (VI+VII)</t>
  </si>
  <si>
    <t>SUPERÁVIT (IX)</t>
  </si>
  <si>
    <t>TOTAL (X) = (VIII+IX)</t>
  </si>
  <si>
    <t>REINALDO NOGUEIRA LOPES CRUZ</t>
  </si>
  <si>
    <t>ROMEU SÉRGIO COLAN</t>
  </si>
  <si>
    <t>CONTADOR - CRC-SP 127629</t>
  </si>
  <si>
    <t xml:space="preserve">            PREFEITURA MUNICIPAL DE INDAIATUBA</t>
  </si>
  <si>
    <t>PREFEITO MUNICIPAL</t>
  </si>
  <si>
    <t>Realizadas no Bimestre</t>
  </si>
  <si>
    <t>RECEITA TRIBUTÁRIA - INTRA-ORÇAMENTÁRIAS</t>
  </si>
  <si>
    <t>RECEITA DE CONTRIBUIÇÕES - INTRA-ORÇAMENTÁRIAS</t>
  </si>
  <si>
    <t>RECEITA DE SERVIÇOS - INTRA-ORÇAMENTÁRIAS</t>
  </si>
  <si>
    <t>OUTRAS RECEITAS CORRENTES - INTRA-ORÇAMENTÁRIAS</t>
  </si>
  <si>
    <t>Cred. Adic. / Anulações</t>
  </si>
  <si>
    <t>Dotação Atualizada</t>
  </si>
  <si>
    <t>Saldo à Empenhar</t>
  </si>
  <si>
    <t>Saldo à Liquidar</t>
  </si>
  <si>
    <t>Saldo à Pagar</t>
  </si>
  <si>
    <t>OUTRAS DESPESAS CORRENTES</t>
  </si>
  <si>
    <t>ARMOTIZAÇÃO DA DIVIDA - REFINANC. (VII)</t>
  </si>
  <si>
    <t xml:space="preserve">     SUPERÁVIT FINANCEIRO</t>
  </si>
  <si>
    <t xml:space="preserve">     REABERTURA DE CRÉDITOS ADICIONAIS</t>
  </si>
  <si>
    <t>SALDOS DE EXERCÍCIOS ANTERIORES (UTILIZADOS PARA CRÉDITOS ADICIONAIS)</t>
  </si>
  <si>
    <t>TOTAL RECEITAS + SALDOS DE EXERCÍCIOS ANTERIORES</t>
  </si>
  <si>
    <t>Relatório Resumido da Execução Orçamentária - RREO - Balanço Orçamentário - Período: 3º Bimestre (2016)</t>
  </si>
  <si>
    <t>101.746.343,55</t>
  </si>
  <si>
    <t>498.473.904,68</t>
  </si>
  <si>
    <t>Relatorio Resumido da Execução Orçamentaria - Demonstrativo das Despesas por Função e Subfunção - 3º Bimestre (2016)</t>
  </si>
  <si>
    <t>Cód Func.</t>
  </si>
  <si>
    <t>Cód. Subf.</t>
  </si>
  <si>
    <t>Func./Subf.</t>
  </si>
  <si>
    <t>Dotação Inicial</t>
  </si>
  <si>
    <t>Adicionais/Créditos Anulações</t>
  </si>
  <si>
    <t>Despesas Empenhadas</t>
  </si>
  <si>
    <t>Saldo a Empenhar</t>
  </si>
  <si>
    <t>Despesas Liquidadas</t>
  </si>
  <si>
    <t>Saldo a Liquidar</t>
  </si>
  <si>
    <t>01</t>
  </si>
  <si>
    <t>Legislativa</t>
  </si>
  <si>
    <t>031</t>
  </si>
  <si>
    <t>Ação Legislativa</t>
  </si>
  <si>
    <t>04</t>
  </si>
  <si>
    <t>Administração</t>
  </si>
  <si>
    <t>122</t>
  </si>
  <si>
    <t>Administração Geral</t>
  </si>
  <si>
    <t>123</t>
  </si>
  <si>
    <t>Administração Financeira</t>
  </si>
  <si>
    <t>124</t>
  </si>
  <si>
    <t>Controle Externo</t>
  </si>
  <si>
    <t>127</t>
  </si>
  <si>
    <t>Ordenamento Territorial</t>
  </si>
  <si>
    <t>131</t>
  </si>
  <si>
    <t>Comunicação Social</t>
  </si>
  <si>
    <t>06</t>
  </si>
  <si>
    <t>Segurança Pública</t>
  </si>
  <si>
    <t>182</t>
  </si>
  <si>
    <t>Defesa Civil</t>
  </si>
  <si>
    <t>08</t>
  </si>
  <si>
    <t>Assistência Social</t>
  </si>
  <si>
    <t>241</t>
  </si>
  <si>
    <t>Assistência ao Idoso</t>
  </si>
  <si>
    <t>243</t>
  </si>
  <si>
    <t>Assistência à Criança e ao Adolescente</t>
  </si>
  <si>
    <t>244</t>
  </si>
  <si>
    <t>Assistência Comunitária</t>
  </si>
  <si>
    <t>09</t>
  </si>
  <si>
    <t>Previdência Social</t>
  </si>
  <si>
    <t>272</t>
  </si>
  <si>
    <t>Previdência do Regime Estatutário</t>
  </si>
  <si>
    <t>10</t>
  </si>
  <si>
    <t>Saúde</t>
  </si>
  <si>
    <t>301</t>
  </si>
  <si>
    <t>Atenção Básica</t>
  </si>
  <si>
    <t>302</t>
  </si>
  <si>
    <t>Assistência Hospitalar e Ambulatorial</t>
  </si>
  <si>
    <t>303</t>
  </si>
  <si>
    <t>Suporte Profilático e Terapêutico</t>
  </si>
  <si>
    <t>304</t>
  </si>
  <si>
    <t>Vigilância Sanitária</t>
  </si>
  <si>
    <t>305</t>
  </si>
  <si>
    <t>Vigilância Epidemiológica</t>
  </si>
  <si>
    <t>12</t>
  </si>
  <si>
    <t>Educação</t>
  </si>
  <si>
    <t>361</t>
  </si>
  <si>
    <t>Ensino Fundamental</t>
  </si>
  <si>
    <t>362</t>
  </si>
  <si>
    <t>Ensino Médio</t>
  </si>
  <si>
    <t>363</t>
  </si>
  <si>
    <t>Ensino Profissional</t>
  </si>
  <si>
    <t>364</t>
  </si>
  <si>
    <t>Ensino Superior</t>
  </si>
  <si>
    <t>365</t>
  </si>
  <si>
    <t>Educação Infantil</t>
  </si>
  <si>
    <t>366</t>
  </si>
  <si>
    <t>Educação de Jovens e Adultos</t>
  </si>
  <si>
    <t>367</t>
  </si>
  <si>
    <t>Educação Especial</t>
  </si>
  <si>
    <t>13</t>
  </si>
  <si>
    <t>Cultura</t>
  </si>
  <si>
    <t>391</t>
  </si>
  <si>
    <t>Patrimônio Histórico, Artístico e Arqueológico</t>
  </si>
  <si>
    <t>392</t>
  </si>
  <si>
    <t>Difusão Cultural</t>
  </si>
  <si>
    <t>15</t>
  </si>
  <si>
    <t>Urbanismo</t>
  </si>
  <si>
    <t>451</t>
  </si>
  <si>
    <t>Infra-Estrutura Urbana</t>
  </si>
  <si>
    <t>452</t>
  </si>
  <si>
    <t>Serviços Urbanos</t>
  </si>
  <si>
    <t>453</t>
  </si>
  <si>
    <t>Transportes Coletivos Urbanos</t>
  </si>
  <si>
    <t>604</t>
  </si>
  <si>
    <t>Defesa Sanitária Animal</t>
  </si>
  <si>
    <t>16</t>
  </si>
  <si>
    <t>Habitação</t>
  </si>
  <si>
    <t>482</t>
  </si>
  <si>
    <t>Habitação Urbana</t>
  </si>
  <si>
    <t>17</t>
  </si>
  <si>
    <t>Saneamento</t>
  </si>
  <si>
    <t>512</t>
  </si>
  <si>
    <t>Saneamento Básico Urbano</t>
  </si>
  <si>
    <t>18</t>
  </si>
  <si>
    <t>Gestão Ambiental</t>
  </si>
  <si>
    <t>541</t>
  </si>
  <si>
    <t>Preservação e Conservação Ambiental</t>
  </si>
  <si>
    <t>543</t>
  </si>
  <si>
    <t>Recuperação de Áreas Degradadas</t>
  </si>
  <si>
    <t>544</t>
  </si>
  <si>
    <t>Recursos Hídricos</t>
  </si>
  <si>
    <t>22</t>
  </si>
  <si>
    <t>Indústria</t>
  </si>
  <si>
    <t>661</t>
  </si>
  <si>
    <t>Promoção Industrial</t>
  </si>
  <si>
    <t>23</t>
  </si>
  <si>
    <t>Comércio e Serviços</t>
  </si>
  <si>
    <t>695</t>
  </si>
  <si>
    <t>Turismo</t>
  </si>
  <si>
    <t>27</t>
  </si>
  <si>
    <t>Desporto e Lazer</t>
  </si>
  <si>
    <t>811</t>
  </si>
  <si>
    <t>Desporto de Rendimento</t>
  </si>
  <si>
    <t>812</t>
  </si>
  <si>
    <t>Desporto Comunitário</t>
  </si>
  <si>
    <t>28</t>
  </si>
  <si>
    <t>Encargos Especiais</t>
  </si>
  <si>
    <t>843</t>
  </si>
  <si>
    <t>Serviço da Dívida Interna</t>
  </si>
  <si>
    <t>846</t>
  </si>
  <si>
    <t>Outros Encargos Especiais</t>
  </si>
  <si>
    <t>Reserva de Contingência</t>
  </si>
  <si>
    <t>Total</t>
  </si>
  <si>
    <t>Demonstrativo de Apuração da Receita - R.C.L. Período: Julho 2015 à Junho 2016</t>
  </si>
  <si>
    <t>ESPECIFICAÇÃO</t>
  </si>
  <si>
    <t>EVOLUÇÃO DA DESPESA LÍQUIDA NOS ÚLTIMOS DOZE MESES</t>
  </si>
  <si>
    <t>JULHO</t>
  </si>
  <si>
    <t>AGOSTO</t>
  </si>
  <si>
    <t>SETEMBRO</t>
  </si>
  <si>
    <t>OUTUBRO</t>
  </si>
  <si>
    <t>NOVEMBRO</t>
  </si>
  <si>
    <t>DEZEMBRO</t>
  </si>
  <si>
    <t>JANEIRO</t>
  </si>
  <si>
    <t>FEVEREIRO</t>
  </si>
  <si>
    <t>MARÇO</t>
  </si>
  <si>
    <t>ABRIL</t>
  </si>
  <si>
    <t>MAIO</t>
  </si>
  <si>
    <t>JUNHO</t>
  </si>
  <si>
    <t>TOTAIS</t>
  </si>
  <si>
    <t>RECEITA AGROPECUÁRIA</t>
  </si>
  <si>
    <t>RECEITA INDUSTRIAL</t>
  </si>
  <si>
    <t>RECEITAS CORRENTES (I)</t>
  </si>
  <si>
    <t>DEDUÇÕES</t>
  </si>
  <si>
    <t>CONTRIB. DO SERVIDOR A RPPS</t>
  </si>
  <si>
    <t>RECEITA COMP. PREVIDENCIÁRIA</t>
  </si>
  <si>
    <t>RESTOS A PAGAR CANCELADOS</t>
  </si>
  <si>
    <t>SUB-TOTAL DEDUÇÕES (II)</t>
  </si>
  <si>
    <t>RESULTADO DO FUNDEB</t>
  </si>
  <si>
    <t>FUNDEB RECEBIDO</t>
  </si>
  <si>
    <t>FUNDEB RETIDO</t>
  </si>
  <si>
    <t>DEDUÇÕES (II)</t>
  </si>
  <si>
    <t>RECEITA CORRENTE LÍQUIDA:</t>
  </si>
  <si>
    <t>DEMONSTRATIVO DAS RECEITAS E DESPESAS PREVIDENCIÁRIAS - Período: 3º Bimestre (2016)</t>
  </si>
  <si>
    <t>RECEITAS PREVIDENCIÁRIAS</t>
  </si>
  <si>
    <t>PREVISÃO
ANUAL
INICIAL</t>
  </si>
  <si>
    <t>PREVISÃO
ANUAL
ATUALIZADA</t>
  </si>
  <si>
    <t>RECEITAS
PREVISTAS ATÉ
O BIMESTRE</t>
  </si>
  <si>
    <t>RECEITAS
REALIZADAS ATÉ
O BIMESTRE</t>
  </si>
  <si>
    <t>RECEITAS CORRENTES(I)</t>
  </si>
  <si>
    <t>Receitas de Contribuições</t>
  </si>
  <si>
    <t>Contribuição do Servidor Ativo Civil</t>
  </si>
  <si>
    <t>Contribuição do Servidor Inativo Civil</t>
  </si>
  <si>
    <t>Contribuição de Pensionista Civil</t>
  </si>
  <si>
    <t>Compensação Previdenciária entre RGPS e RPPS</t>
  </si>
  <si>
    <t>Receita Patrimonial</t>
  </si>
  <si>
    <t>Receitas de Valores Mobiliários</t>
  </si>
  <si>
    <t>Outras Receitas Correntes</t>
  </si>
  <si>
    <t>RECEITAS DE CAPITAL (II)</t>
  </si>
  <si>
    <t>RECEITAS INTRA-ORÇAMENTARIAS(III)</t>
  </si>
  <si>
    <t>Contribuição Patronal do Exercício</t>
  </si>
  <si>
    <t>Contribuição Patronal Ativo Civil</t>
  </si>
  <si>
    <t>Contribuição Patronal de Exercícios Anteriores</t>
  </si>
  <si>
    <t>Outras Receitas Intra-Orçamentárias</t>
  </si>
  <si>
    <t>Receita de Capital Intra-Orçamentária</t>
  </si>
  <si>
    <t>Deducação de Receita Orçamentária (IV)</t>
  </si>
  <si>
    <t>TRANSFERÊNCIA FINANCEIRAS
PARA COBERTURA DE DÉFICIT(IV)</t>
  </si>
  <si>
    <t>OUTROS APORTES FINANCEIROS AO
RPPS(V)</t>
  </si>
  <si>
    <t>TOTAL DAS RECEITAS
(VII) = (I+II+III+V+VI) - IV</t>
  </si>
  <si>
    <t>DESPESAS PREVIDENCIÁRIAS</t>
  </si>
  <si>
    <t>DOTAÇÃO
INICIAL</t>
  </si>
  <si>
    <t>DOTAÇÃO
ATUALIZADA</t>
  </si>
  <si>
    <t>DESPESAS
EMPENHADAS
ATÉ O BIMESTRE</t>
  </si>
  <si>
    <t>DESPESAS
LIQUIDADAS ATÉ
O BIMESTRE</t>
  </si>
  <si>
    <t>ADMINISTRAÇÃO (VII)</t>
  </si>
  <si>
    <t>Despesas Correntes</t>
  </si>
  <si>
    <t>Despesas de Capital</t>
  </si>
  <si>
    <t>PREVIDÊNCIA SOCIAL (VIII)</t>
  </si>
  <si>
    <t>Aposentadorias</t>
  </si>
  <si>
    <t>Pensões</t>
  </si>
  <si>
    <t>Outros Benefícios Previdenciários</t>
  </si>
  <si>
    <t>Outras Despesas Previdenciárias</t>
  </si>
  <si>
    <t>RESERVA DO  RPPS (SUPERÁVIT
PREVISTO NO ORÇAMENTO)(IX)</t>
  </si>
  <si>
    <t>TOTAL DAS DESPESAS
PREVIDENCIÁRIAS (X)=(VII+VIII+IX)</t>
  </si>
  <si>
    <t>RESULTADO PREVIDENCIÁRIO(XI)
(VI-X)</t>
  </si>
  <si>
    <t xml:space="preserve">PREFEITO MUNICIPAL </t>
  </si>
  <si>
    <t>Demonstrativo das Disponibilidades Financeiras do Regime Próprio dos Servidores Públicos
Período: 3º Bimestre (2016)</t>
  </si>
  <si>
    <t>ORCAMENTARIA E INTRAORCAMENTARIAS</t>
  </si>
  <si>
    <t>ORCAMENTARIA E INTRAORCAMENTARIAS PAGAS</t>
  </si>
  <si>
    <t>TRANSFERENCIAS FINANCEIRAS</t>
  </si>
  <si>
    <t>EXTRAORÇAMENTARIAS</t>
  </si>
  <si>
    <t>SALDO DO EXERCÍCIO ANTERIOR</t>
  </si>
  <si>
    <t>SALDO DO EXERCÍCIO ATUAL</t>
  </si>
  <si>
    <t>CAIXA</t>
  </si>
  <si>
    <t>BANCO CONTAS MOVIMENTO</t>
  </si>
  <si>
    <t>APLICAÇÕES FINANCEIRAS</t>
  </si>
  <si>
    <t>TOTAL</t>
  </si>
  <si>
    <t>DISPONIBILIDADE FINANCEIRA</t>
  </si>
  <si>
    <t>SALDO ATUAL</t>
  </si>
  <si>
    <t>(-) RESTOS A PAGAR DE EXERCÍCIOS ANTERIORES E OUTRAS OBRIGAÇÕES FINANCEIRAS</t>
  </si>
  <si>
    <t>(=) DISPONIBILIDADE ANTES DA INSCRIÇÃO DE RESTOS A PAGAR DO EXERCÍCIO</t>
  </si>
  <si>
    <t>(-) RESTOS A PAGAR DO EXERCÍCIO</t>
  </si>
  <si>
    <t>(=) DISPONIBILIDADE FINANCEIRA</t>
  </si>
  <si>
    <t>Demonstrativo do Resultado Nominal - Exceto Orgão Previdenciário - Período: 3º Bimestre (2016)</t>
  </si>
  <si>
    <t>SALDO</t>
  </si>
  <si>
    <t>Em 31/12/2015</t>
  </si>
  <si>
    <t>Em 2º Bimestre</t>
  </si>
  <si>
    <t>Em 3º Bimestre</t>
  </si>
  <si>
    <t>DÍVIDA CONSOLIDADA (I)</t>
  </si>
  <si>
    <t>DEDUÇÕES (II)¹</t>
  </si>
  <si>
    <t>ATIVO DISPONÍVEL</t>
  </si>
  <si>
    <t>HAVERES FINANCEIROS</t>
  </si>
  <si>
    <t>(-) RESTOS A PAGAR PROCESSADOS</t>
  </si>
  <si>
    <t>DIVIDA CONSOLIDADA LÍQUIDA (III)=(I-II)</t>
  </si>
  <si>
    <t>RECEITA DE PRIVATIZAÇÕES (IV)</t>
  </si>
  <si>
    <t>PASSIVOS RECONHECIDOS (V)</t>
  </si>
  <si>
    <t>DIVIDA FISCAL LÍQUIDA (III+IV-V)</t>
  </si>
  <si>
    <t>PERÍODO DE REFERÊNCIA</t>
  </si>
  <si>
    <t>No Bimestre</t>
  </si>
  <si>
    <t>Jan. a 3º Bimestre</t>
  </si>
  <si>
    <t>RESULTADO NOMINAL</t>
  </si>
  <si>
    <t>DISCRIMINAÇÃO DA META FISCAL</t>
  </si>
  <si>
    <t>META DE RESULTADO NOMINAL FIXADA NO ANEXO DE METAS FISCAIS</t>
  </si>
  <si>
    <t>DA LDO PARA O EXERCÍCIO DE REFERENCIA</t>
  </si>
  <si>
    <t>FONTE: BALANCETE CONSOLIDADO</t>
  </si>
  <si>
    <t>¹ Se o saldo apurado for negativo, ou seja, se o total do Ativo Disponivel, mais os Haveres Financeiros for menor que o Restos a Pagar Processados, não deverá ser informado nessa linha.</t>
  </si>
  <si>
    <t>Assim quando o cálculo de DEDUÇÕES (II) for negativo, colocar um '-' (traço) nessa linha.</t>
  </si>
  <si>
    <t>Demonstrativo do Resultado Nominal - Orgão Previdenciário - Período: 3º Bimestre (2016)</t>
  </si>
  <si>
    <t>DÍVIDA CONSOLIDADA PREVIDÊNCIÁRIA (I)</t>
  </si>
  <si>
    <t>PASSIVO ATUARIAL</t>
  </si>
  <si>
    <t>OUTRAS DÍVIDAS</t>
  </si>
  <si>
    <t>Demonstrativo do Resultado Primário - Período: 3º Bimestre (2016)</t>
  </si>
  <si>
    <t>LRF, art 53, inciso III</t>
  </si>
  <si>
    <t>RECEITAS FISCAIS</t>
  </si>
  <si>
    <t>PREVISAÕ ANUAL INICIAL</t>
  </si>
  <si>
    <t>PREVISÃO ANUAL ATUALIZADA</t>
  </si>
  <si>
    <t>RECEITAS REALIZADAS</t>
  </si>
  <si>
    <t>RECEITAS FISCAIS CORRENTES (I)</t>
  </si>
  <si>
    <t xml:space="preserve">   Receita Tributária</t>
  </si>
  <si>
    <t xml:space="preserve">   Receita de Contribuição</t>
  </si>
  <si>
    <t xml:space="preserve">        Receita Previdenciária</t>
  </si>
  <si>
    <t xml:space="preserve">        Outras Contribuições</t>
  </si>
  <si>
    <t xml:space="preserve">   Receita Patrimonial Líquida</t>
  </si>
  <si>
    <t xml:space="preserve">   Receita Patrimonial</t>
  </si>
  <si>
    <t xml:space="preserve">        (-)Aplicações Financeiras</t>
  </si>
  <si>
    <t xml:space="preserve">        Transferências Correntes</t>
  </si>
  <si>
    <t xml:space="preserve">   Demais Receitas Correntes</t>
  </si>
  <si>
    <t xml:space="preserve">        Dívida Ativa</t>
  </si>
  <si>
    <t xml:space="preserve">        Diversas Receitas Correntes</t>
  </si>
  <si>
    <t xml:space="preserve">   Operações de Crédito (III)</t>
  </si>
  <si>
    <t xml:space="preserve">   Amortização de Empréstimos (IV)</t>
  </si>
  <si>
    <t xml:space="preserve">   Alienação de Ativos (V)</t>
  </si>
  <si>
    <t xml:space="preserve">   Transferência de Capital</t>
  </si>
  <si>
    <t xml:space="preserve">        Convênios</t>
  </si>
  <si>
    <t xml:space="preserve">        Outras Tranferências de Capital</t>
  </si>
  <si>
    <t>RECEITAS FISCAIS DE CAPITAL (VI)=(II-III-IV-V)</t>
  </si>
  <si>
    <t>DEDUÇÕES DA RECEITA (VII)</t>
  </si>
  <si>
    <t>RECEITAS FISCAIS LÍQUIDAS (VIII)=(I+VI-VII)</t>
  </si>
  <si>
    <t>DESPESAS FISCAIS</t>
  </si>
  <si>
    <t>DOTAÇÃO ANUAL INICIAL</t>
  </si>
  <si>
    <t>DOTAÇÃO ANUAL ATUALIZADA</t>
  </si>
  <si>
    <t>DESPESAS LIQUIDAS</t>
  </si>
  <si>
    <t>DESPESAS CORRENTES (IX)</t>
  </si>
  <si>
    <t xml:space="preserve">   Pessoal e Encargos Sociais</t>
  </si>
  <si>
    <t xml:space="preserve">   Juros e Encargos da Dívida (X)</t>
  </si>
  <si>
    <t xml:space="preserve">   Outras Despesas Correntes</t>
  </si>
  <si>
    <t>DESPESAS FISCAIS CORRENTES (XI) = (IX-X)</t>
  </si>
  <si>
    <t>DESPESAS CAPITAL (XII)</t>
  </si>
  <si>
    <t xml:space="preserve">   Investimentos</t>
  </si>
  <si>
    <t xml:space="preserve">   Inversoes Financeiras</t>
  </si>
  <si>
    <t xml:space="preserve">        Concessão de Empréstimos (XIII)</t>
  </si>
  <si>
    <t xml:space="preserve">        Aquisição de Título de Capital já Integralizado(XIV)</t>
  </si>
  <si>
    <t xml:space="preserve">   Amortização da Divida (XV)</t>
  </si>
  <si>
    <t>DESPESA FISCAIS DE CAPITAL (XVI)=(XII-XIII-XIV-XV)</t>
  </si>
  <si>
    <t>RESERVA DE CONTINGÊNCIA (XVII)</t>
  </si>
  <si>
    <t>DESPESAS FISCAIS LÍQUIDAS (XVIII)=(XI+XVI+XVII)</t>
  </si>
  <si>
    <t>RESULTADO PRIMARIO (VIII-XVIII)</t>
  </si>
  <si>
    <t>META DE RESULTADO PRIMARIO FIXADA NO ANEXO DE METAS FISCAIS DA LDO</t>
  </si>
  <si>
    <t>Demonstrativo das Disponibilidades Financeiras Orçamentárias - Período: 3º Bimestre (2016)</t>
  </si>
  <si>
    <t>PODER</t>
  </si>
  <si>
    <t>DISPONIBILIDADES FINANCEIRAS</t>
  </si>
  <si>
    <t>DISPONIBILIDADES FINANCEIRAS LIQUIDAS (VI=III-IV-V)</t>
  </si>
  <si>
    <t>INSCRIÇÕES EM RESTOS A PAGAR (X)</t>
  </si>
  <si>
    <t>SUFICIENCIA / INSUFICIÊNCIA FINANCEIRA (XI)</t>
  </si>
  <si>
    <t xml:space="preserve">     ÓRGÃO</t>
  </si>
  <si>
    <t>DO EXERCÍCIO (I)</t>
  </si>
  <si>
    <t>DE EXERCICIO ANTERIOR(II)</t>
  </si>
  <si>
    <t>TOTAIS III (I+II)</t>
  </si>
  <si>
    <t>R.P. DE EXERCÍCIOS ANTERIORES (IV)</t>
  </si>
  <si>
    <t>EMPENHADOS LIQUIDADOS A PAGAR (V)</t>
  </si>
  <si>
    <t xml:space="preserve">          FONTE DE RECURSOS</t>
  </si>
  <si>
    <t>CÓDIGO DE APLICAÇÃO</t>
  </si>
  <si>
    <t>PODER EXECUTIVO</t>
  </si>
  <si>
    <t xml:space="preserve">     PREFEITURA MUNICIPAL</t>
  </si>
  <si>
    <t xml:space="preserve">          01 - TESOURO</t>
  </si>
  <si>
    <t>100.0092 - MIN. CULTURA - CONV. 0363.565-90/11 - PRÇ ESPORTES E DA CULTURA - CONTRAPARTIDA</t>
  </si>
  <si>
    <t>100.0114 - OP. CRÉDITO - CONSTRUÇÃO DE VIADUTO - CONTRAPARTIDA</t>
  </si>
  <si>
    <t>100.0117 - MIN. CIDADES - CONTR. 0387.952-98/12 - CONSTR. DE TRAVESSIAS - CONTRAPARTIDA</t>
  </si>
  <si>
    <t>100.0136 - MIN. ESP.- IMPL. E MODERNIZ INFRAEST.ESPORTIVA -M SOL-OGU 790559 /2013 - CONTRAPARTIDA</t>
  </si>
  <si>
    <t>100.0141 - CIP - CONTRIBUIÇÃO ILUMINAÇÃO PÚBLICA</t>
  </si>
  <si>
    <t>110.0000 - GERAL</t>
  </si>
  <si>
    <t>111.0000 - REMUNERAÇÃO DE APLICAÇÕES FINANCEIRAS</t>
  </si>
  <si>
    <t>130.0000 - CIDE-CONTRIBUIÇÃO DE INTERVENÇÃO NO DOMÍNIO ECONÔMICO</t>
  </si>
  <si>
    <t>140.0000 - ROYALTIES DA EXPLORAÇÃO DO PETRÓLEO E GÁS NATURAL</t>
  </si>
  <si>
    <t>210.0000 - EDUCAÇÃO INFANTIL</t>
  </si>
  <si>
    <t>220.0000 - ENSINO FUNDAMENTAL</t>
  </si>
  <si>
    <t>230.0000 - ENSINO MÉDIO</t>
  </si>
  <si>
    <t>240.0000 - EDUCAÇÃO ESPECIAL</t>
  </si>
  <si>
    <t>310.0000 - SAÚDE–GERAL</t>
  </si>
  <si>
    <t>510.0000 - ASSISTÊNCIA SOCIAL-GERAL</t>
  </si>
  <si>
    <t>TOTAL FONTE 01</t>
  </si>
  <si>
    <t xml:space="preserve">          02 - TRANSFERÊNCIAS E CONVÊNIOS ESTADUAIS-VINCULADOS</t>
  </si>
  <si>
    <t>100.0019 - CONVÊNIO PROJETO GURI</t>
  </si>
  <si>
    <t>100.0072 - RECAPEAMENTO - CONV. 139/10 - GOV. EST. SECR. ECON. PLAN.</t>
  </si>
  <si>
    <t>100.0102 - CONVÊNIO DO ESTADO R$ 1.000.000,00 - INFRA 5</t>
  </si>
  <si>
    <t>100.0124 - CONV. ESTADUAL - SERT. Nº 164/11 - BCO DO POVO PAULISTA</t>
  </si>
  <si>
    <t>100.0126 - RECAPEAMENTO ASFÁLTICO DVS BAIRROS-CV 144/2014</t>
  </si>
  <si>
    <t>100.0127 - RECAPEAMENTO ASFÁLTICO DVS BAIRROS-CV 145/2014.</t>
  </si>
  <si>
    <t>100.0129 - CENTRO INOVAÇÃO TECNOL DE INDAIATUBA - CV GSA Nº 036/14-PROC 57/14</t>
  </si>
  <si>
    <t>210.0000 - EDUCAÇÃO INFANTIL-Convênios/entidades/fundos</t>
  </si>
  <si>
    <t>210.0011 - CONVÊNIO ESTADUAL - CRECHE JD BELA VISTA</t>
  </si>
  <si>
    <t>220.0001 - EF - MERENDA ESCOLAR - DSE</t>
  </si>
  <si>
    <t>220.0002 - EF - TRANSPORTE ESCOLAR</t>
  </si>
  <si>
    <t>220.0021 - CONV. PARCEIRA ESTADO SP - EE JARDIM PAULISTA</t>
  </si>
  <si>
    <t>220.0028 - EF - MERENDA ESCOLAR - SEE</t>
  </si>
  <si>
    <t>220.0029 - EF - EJA - MERENDA ESCOLAR - SEE</t>
  </si>
  <si>
    <t>230.0001 - ENSINO MEDIO - TRANSPORTE ESCOLAR</t>
  </si>
  <si>
    <t>230.0010 - EM - MERENDA ESCOLAR - SEE</t>
  </si>
  <si>
    <t>230.0011 - EM - EJA - MERENDA ESCOLAR - SEE</t>
  </si>
  <si>
    <t>230.0013 - SEE - EM INTEGRAL</t>
  </si>
  <si>
    <t>261.0000 - EDUCAÇÃO-FUNDEB-MAGISTÉRIO </t>
  </si>
  <si>
    <t>262.0000 - EDUCAÇÃO-FUNDEB-OUTROS </t>
  </si>
  <si>
    <t>300.0035 - REC.ESTADUAL-INSUMOS DIABETES</t>
  </si>
  <si>
    <t>300.0053 - SUS - CAPAC. GERENTES DE UN. DE SAUDE</t>
  </si>
  <si>
    <t>300.0063 - MEDICAMENTOS DOSE CERTA</t>
  </si>
  <si>
    <t>300.0070 - SAÚDE - PAB ESTADUAL</t>
  </si>
  <si>
    <t>300.0078 - TA- CUSTEIO AÇÕES SAÚDE - CV 1058/14</t>
  </si>
  <si>
    <t>300.0079 - SUS - INCENTIVO ESTADUAL P/ CASAS APOIO DST/AIDS</t>
  </si>
  <si>
    <t>300.0085 - TODOS JUNTOS CONTRA O AEDES AEGYPTI</t>
  </si>
  <si>
    <t>500.0001 - CONVENIO DRADS - ALTA COMPLEXIDADE</t>
  </si>
  <si>
    <t>500.0002 - DRADS MÉDIA COMPLEXIDADE</t>
  </si>
  <si>
    <t>500.0012 - CONVENIO DRADS - PROTECAO BASICA</t>
  </si>
  <si>
    <t>TOTAL FONTE 02</t>
  </si>
  <si>
    <t xml:space="preserve">          03 - RECURSOS PRÓPRIOS DE FUNDOS ESPECIAIS DE DESPESA-VINCULADOS</t>
  </si>
  <si>
    <t>100.0001 - FAE-FUNDO DE APOIO AO ESPORTE</t>
  </si>
  <si>
    <t>100.0025 - RECBTOS MUTUARIOS CAMINHO DA LUZ</t>
  </si>
  <si>
    <t>100.0029 - CONVENIO CDHU-CASAS MATO DENTRO</t>
  </si>
  <si>
    <t>100.0030 - FUNDETUR-FUNDO TURISMO</t>
  </si>
  <si>
    <t>100.0071 - LEI N.5450/2008- 3% DOS LOTEAMENTOS</t>
  </si>
  <si>
    <t>100.0081 - FUNSEG - FUNDO MUNICIPAL DE SEGURANCA</t>
  </si>
  <si>
    <t>100.0128 - FUNDO MUNICIPAL DE CULTURA</t>
  </si>
  <si>
    <t>300.0024 - SAUDE - DEVISA</t>
  </si>
  <si>
    <t>410.0000 - TRÂNSITO-SINALIZAÇÃO</t>
  </si>
  <si>
    <t>450.0000 - TRÂNSITO-FISCALIZAÇÃO</t>
  </si>
  <si>
    <t>460.0000 - TRÂNSITO-EDUCAÇÃO DE TRÂNSITO</t>
  </si>
  <si>
    <t>500.0019 - FUNSSOL</t>
  </si>
  <si>
    <t>500.0025 - FUNCRI - IMPOSTO DE RENDA</t>
  </si>
  <si>
    <t>500.0033 - FUNDO REMAD</t>
  </si>
  <si>
    <t>TOTAL FONTE 03</t>
  </si>
  <si>
    <t xml:space="preserve">          04 - RECURSOS PRÓPRIOS DA ADMINISTRAÇÃO INDIRETA</t>
  </si>
  <si>
    <t>TOTAL FONTE 04</t>
  </si>
  <si>
    <t xml:space="preserve">          05 - TRANSFERÊNCIAS E CONVÊNIOS FEDERAIS-VINCULADOS</t>
  </si>
  <si>
    <t>100.0039 - CONVENIO FUNASA - BARRAGEM/MIRIM - SAAE</t>
  </si>
  <si>
    <t>100.0086 - CONVENIO PAC - INTECEPTOR ESGOTO - MAR.DIR.RIO JUNIDIAI</t>
  </si>
  <si>
    <t>100.0088 - MIN. ESP. - CONV. 032696232/10 - CONSTR. DE VELODROMO</t>
  </si>
  <si>
    <t>100.0092 - MIN. CULTURA - CONV. 0363.565-90/11 - PRÇ ESPORTES E DA CULTURA</t>
  </si>
  <si>
    <t>100.0108 - MIN. CIDADES PAC-2/OGU Nº 0351.307-12/2011</t>
  </si>
  <si>
    <t>100.0115 - MIN. ESP. - CONTR. 770729/12 - CONSTR. DE VELODROMO FASE II</t>
  </si>
  <si>
    <t>100.0116 - MIN. ESP. - CONTR. 29935/12 - CONSTR. DE PISCINA</t>
  </si>
  <si>
    <t>100.0117 - MIN. CIDADES - CONTR. 0387.952-98/12 - CONSTR. DE TRAVESSIAS</t>
  </si>
  <si>
    <t>100.0118 - TAMOIOS I - CONVÊNIO CEF TRABALHO SOCIAL</t>
  </si>
  <si>
    <t>100.0119 - TAMOIOS II - CONVÊNIO CEF TRABALHO SOCIAL</t>
  </si>
  <si>
    <t>100.0130 - MIN. ESP.- TC. 0425778-95/14 - CTR INICIAÇÃO ESPORTE-CIE</t>
  </si>
  <si>
    <t>100.0136 - MIN. ESP.- IMPL. E MODERNIZ INFRAEST.ESPORTIVA -M SOL-OGU 790559 /2013</t>
  </si>
  <si>
    <t>100.0137 - COND RESID INDAIATUBA- CV 42064910 CEF -PMCMVIDA-TR SOCIAL</t>
  </si>
  <si>
    <t>210.0002 - EI - PNAC-PNAE-CRECHE</t>
  </si>
  <si>
    <t>210.0005 - EI-PNAP</t>
  </si>
  <si>
    <t>210.0006 - EI-PNATE</t>
  </si>
  <si>
    <t>210.0007 - EI - QSE</t>
  </si>
  <si>
    <t>210.0008 - PROGRAMA APOIO A CRECHES</t>
  </si>
  <si>
    <t>210.0010 - EI - PDDE</t>
  </si>
  <si>
    <t>210.0012 - PROGRAMA APOIO A CRECHE - BRASIL CARINHOSO</t>
  </si>
  <si>
    <t>220.0004 - EF - QSE</t>
  </si>
  <si>
    <t>220.0005 - EF - PNAE</t>
  </si>
  <si>
    <t>220.0007 - EF - PNATE</t>
  </si>
  <si>
    <t>220.0017 - EF-EJA-PNAE</t>
  </si>
  <si>
    <t>220.0030 - PNAE - EF INTEGRAL</t>
  </si>
  <si>
    <t>230.0005 - EM-PNATE</t>
  </si>
  <si>
    <t>230.0006 - EM-PNAEM</t>
  </si>
  <si>
    <t>230.0007 - EM-EJA-PNAE</t>
  </si>
  <si>
    <t>230.0012 - EM - QSE</t>
  </si>
  <si>
    <t>230.0014 - PNAE - EM INTEGRAL</t>
  </si>
  <si>
    <t>300.0041 - PORT. MIN. SAUDE Nº 2026/09 - UN. PRONTO ATEND. - UPA</t>
  </si>
  <si>
    <t>300.0042 - BLOCO DE ATENCAO BASICA - PAB</t>
  </si>
  <si>
    <t>300.0043 - BLOCO DE MAC - MEDIA E ALTA COMPLEXIDADE</t>
  </si>
  <si>
    <t>300.0044 - MAC - CEO - CENTRO DE ESPECIALIDADES ODONTOLOG.</t>
  </si>
  <si>
    <t>300.0045 - MAC - CEREST - CENTRO REF. EM SAUDE DO TRABALHADOR</t>
  </si>
  <si>
    <t>300.0046 - MAC - CAPS - CENTRO DE ATENCAO PSICOSOCIAL</t>
  </si>
  <si>
    <t>300.0047 - BLOCO DE VIGILANCIA EM SAUDE</t>
  </si>
  <si>
    <t>300.0048 - VIGILANCIA EPIDEMIOLOGICA</t>
  </si>
  <si>
    <t>300.0049 - BLOCO DE ASSISTENCIA FARMACEUTICA</t>
  </si>
  <si>
    <t>300.0050 - BLOCO DE GESTAO DO SUS</t>
  </si>
  <si>
    <t>300.0051 - FARPOP - FARMACIA POPULAR</t>
  </si>
  <si>
    <t>300.0052 - FNS - AIDS</t>
  </si>
  <si>
    <t>300.0055 - OBRAS UBS ITAICI - PORTARIA 3177/09 MIN. SAUDE</t>
  </si>
  <si>
    <t>300.0057 - SAÚDE - PARTICIPASUS</t>
  </si>
  <si>
    <t>300.0058 - SAUDE - RECURSOS PROESF</t>
  </si>
  <si>
    <t>300.0062 - SUS - MAC REDE CEGONHA</t>
  </si>
  <si>
    <t>300.0064 - MAC - REDE URGÊNCIA/EMERGÊNCIA</t>
  </si>
  <si>
    <t>300.0066 - MIN. SAÚDE - IMPLANT. UBS CECAP</t>
  </si>
  <si>
    <t>300.0071 - SAÚDE - MS - REFORMA UBS 7</t>
  </si>
  <si>
    <t>300.0074 - SUS-UNIDADE DE ACOLHIMENTO ADULTO- (MASCULINO)</t>
  </si>
  <si>
    <t>300.0075 - SUS-UNIDADE DE ACOLHIMENTO ADULTO- (FEMININO)</t>
  </si>
  <si>
    <t>300.0076 - SUS - UPA - ESTRUTURAÇÃO DE  UNID ATENÇÃO ESP EM SAÚDE</t>
  </si>
  <si>
    <t>300.0080 - SUS - UPA CUSTEIO</t>
  </si>
  <si>
    <t>300.0081 - SUS - EMENDA PARLAMENTAR -AQ PROD MÉDICOS</t>
  </si>
  <si>
    <t>300.0083 - SUS - MAC -  RESIDÊNCIA MÉDICA</t>
  </si>
  <si>
    <t>300.0084 - SUS-EMENDA PARLAMENTAR-ESTRUT REDE SERV AT BÁS SAÚDE</t>
  </si>
  <si>
    <t>500.0003 - REPASSE FEDERAL - ALTA COMPLEXIDADE</t>
  </si>
  <si>
    <t>500.0007 - REPASSE FEDERAL - PISO BASICO</t>
  </si>
  <si>
    <t>500.0009 - BOLSA FAMÍLIA-IGD-PORT CM/MDS 148/06</t>
  </si>
  <si>
    <t>500.0010 - PETI JOR.-PORT.SEAS 458/01-M.SABES 47/07</t>
  </si>
  <si>
    <t>500.0014 - REPASSE FEDERAL - MEDIA COMPLEXIDADE</t>
  </si>
  <si>
    <t>500.0015 - PAIF - PROG. DE AT. INTR. A FAMÍLIA</t>
  </si>
  <si>
    <t>500.0028 - PRÓ JOVEM</t>
  </si>
  <si>
    <t>500.0032 - BPC NA ESCOLA</t>
  </si>
  <si>
    <t>500.0036 - PAEFI - PROT. ATEND. ESPECIALIZADOFAMILIAS INDIVIDUOS</t>
  </si>
  <si>
    <t>500.0039 - FNAS - IGD SUAS</t>
  </si>
  <si>
    <t>500.0041 - MOBILIZAÇÃO SOCIAL PRAÇA DO PAC</t>
  </si>
  <si>
    <t>500.0042 - PAIF - CRAS III</t>
  </si>
  <si>
    <t>500.0043 - PAIF - CRAS IV</t>
  </si>
  <si>
    <t>500.0044 - MIN. DESENV. SOCIAL - CONVÊNIO 776341/2012 - AQ. DE VEICULOS</t>
  </si>
  <si>
    <t>500.0045 - SOCIAL - RESIDÊNCIA INCLUSIVA</t>
  </si>
  <si>
    <t>500.0046 - SOCIAL - SCFV - SERV. DE CONVIVÊNCIA</t>
  </si>
  <si>
    <t>500.0047 - FMAS - ACEPETI -RESOLUÇÃO Nº 8/2013</t>
  </si>
  <si>
    <t>500.0049 - APRIMORA REDE (AP REDE)</t>
  </si>
  <si>
    <t>TOTAL FONTE 05</t>
  </si>
  <si>
    <t xml:space="preserve">          06 - OUTRAS FONTES DE RECURSOS</t>
  </si>
  <si>
    <t>100.0084 - CONVÊNIO AGENCAMP-REVIRADA CULTURAL</t>
  </si>
  <si>
    <t>100.0099 - CONVENIO AGEMCAMP DEFESA CONV 044/12</t>
  </si>
  <si>
    <t>100.0103 - CONV AGEMCAMP DEFESA 0061/12-SIST REG VIDEOMONITORAMENTO</t>
  </si>
  <si>
    <t>100.0134 - CV 33/14 AGEMCAMP SEGURANÇA - SIST REG RADIOCOMUNICAÇÃO DIGITAL</t>
  </si>
  <si>
    <t>100.0135 - CV 41/14 AGEMCAMP SEGURANÇA - SIST REG AMPL VIDEOMONITORAMENTO</t>
  </si>
  <si>
    <t>300.0082 - PROJETO COMBATE A DENGUE - FUNDOCAMP-052/2015</t>
  </si>
  <si>
    <t>TOTAL FONTE 06</t>
  </si>
  <si>
    <t xml:space="preserve">          07 - OPERAÇÕES DE CRÉDITO</t>
  </si>
  <si>
    <t>100.0110 - OP CRÉDITO AMPLIAÇÃO SIST. CAP. RIO PIRAI CONTR. 0354.457-99/12</t>
  </si>
  <si>
    <t>100.0111 - OP CRÉDITO AMPL. ETA III CONTR. 0354.447-62/12</t>
  </si>
  <si>
    <t>100.0114 - OP. CRÉDITO - CONSTRUÇÃO DE VIADUTO</t>
  </si>
  <si>
    <t>100.0131 - OP. CRÉDITO - IMPLANTAÇÃO DE ANEL VIÁRIO</t>
  </si>
  <si>
    <t>TOTAL FONTE 07</t>
  </si>
  <si>
    <t>TOTAL PREFEITURA</t>
  </si>
  <si>
    <t xml:space="preserve">     SAAE - SERVIÇO AUTÔNOMO DE ÁGUA E ESGOTO</t>
  </si>
  <si>
    <t>100.0062 - FEHIDRO PERDAS - SAAE</t>
  </si>
  <si>
    <t>100.0106 - CONV. ESTADUAL - PROJETO ZONA NORTE - SAAE</t>
  </si>
  <si>
    <t>100.0107 - CONV. ESTADUAL - MONITORAMENTO BARNABE - SAAE</t>
  </si>
  <si>
    <t>100.0132 - FEHIDRO SUBSTITUIÇÃO DE REDE - SAAE</t>
  </si>
  <si>
    <t>100.0039 - CONVENIO FUNASA - BARRAGEM/MIRIM - SAAE - CONTRAPARTIDA</t>
  </si>
  <si>
    <t>100.0086 - CONVENIO PAC - INTECEPTOR ESGOTO - MAR.DIR.RIO JUNIDIAI - CONTRAPARTIDA</t>
  </si>
  <si>
    <t>100.0110 - OP CRÉDITO AMPLIAÇÃO SIST. CAP. RIO PIRAI CONTR. 0354.457-99/12 - CONTRAPARTIDA</t>
  </si>
  <si>
    <t>100.0111 - OP CRÉDITO AMPL. ETA III CONTR. 0354.447-62/12 - CONTRAPARTIDA</t>
  </si>
  <si>
    <t>100.0132 - FEHIDRO SUBSTITUIÇÃO DE REDE - SAAE - CONTRAPARTIDA</t>
  </si>
  <si>
    <t>100.0123 - ANA/PRODES ADEQUAÇÃO E AMPLIAÇÃO DA ETE Mº A CANDELLO</t>
  </si>
  <si>
    <t>TOTAL SAAE</t>
  </si>
  <si>
    <t xml:space="preserve">     SEPREV - SERVICO MUNICIPAL DE PREVIDENCIA SOCIAL</t>
  </si>
  <si>
    <t>610.0000 - RPPS-CONTRIBUIÇÕES</t>
  </si>
  <si>
    <t>PODER LEGISLATIVO</t>
  </si>
  <si>
    <t>TOTAL SEPREV</t>
  </si>
  <si>
    <t>CAMARA MUNICIPAL</t>
  </si>
  <si>
    <t xml:space="preserve">     FIEC - FUNDAÇÃO INDAIATUBANA DE EDUCAÇÃO E CULTURA</t>
  </si>
  <si>
    <t>TOTAL FIEC</t>
  </si>
  <si>
    <t xml:space="preserve">     FUNDAÇÃO PRÓ MEMÓRIA DE INDAIATUBA</t>
  </si>
  <si>
    <t>TOTAL PRÓ MEMÓRIA</t>
  </si>
  <si>
    <t>TOTAL PODER EXECUTIVO</t>
  </si>
  <si>
    <t>PODER LEGISLÁTIVO</t>
  </si>
  <si>
    <t xml:space="preserve">     CÂMARA MUNICIPAL DE INDAIATUBA</t>
  </si>
  <si>
    <t>TOTAL CÂMARA</t>
  </si>
  <si>
    <t>TOTAL PODER LEGISLÁTIVO</t>
  </si>
  <si>
    <t>Fonte: Balancete Consolidado</t>
  </si>
  <si>
    <t>Nota: Haverá uma especificação para o período 1º a 5º bimestre e outra para o sexto bimestre.</t>
  </si>
  <si>
    <t>Demonstrativo de Restos a Pagar - Período: 3º Bimestre (2016)</t>
  </si>
  <si>
    <t>PODER / ÓRGÃO</t>
  </si>
  <si>
    <t>Saldo de Exerc. Ant.</t>
  </si>
  <si>
    <t>Liquidação</t>
  </si>
  <si>
    <t>Movimentação até o Bimestre</t>
  </si>
  <si>
    <t>Inscrições ao Final do Exercício</t>
  </si>
  <si>
    <t>Saldo até o Bimestre</t>
  </si>
  <si>
    <t xml:space="preserve">Fonte de Recuso </t>
  </si>
  <si>
    <t>Processados</t>
  </si>
  <si>
    <t>Não Processados</t>
  </si>
  <si>
    <t>Pagamentos</t>
  </si>
  <si>
    <t>Cancelamentos</t>
  </si>
  <si>
    <t>Process.</t>
  </si>
  <si>
    <t>Código de Aplicação</t>
  </si>
  <si>
    <t>PREFEITURA MUNICIPAL</t>
  </si>
  <si>
    <t>01.100.0092 - MIN. CULTURA - CONV. 0363.565-90/11 - PRÇ ESPORTES E DA CULTURA - CONTRAPARTIDA</t>
  </si>
  <si>
    <t>01.100.0114 - OP. CRÉDITO - CONSTRUÇÃO DE VIADUTO - CONTRAPARTIDA</t>
  </si>
  <si>
    <t>01.100.0117 - MIN. CIDADES - CONTR. 0387.952-98/12 - CONSTR. DE TRAVESSIAS - CONTRAPARTIDA</t>
  </si>
  <si>
    <t>01.100.0136 - MIN. ESP.- IMPL. E MODERNIZ INFRAEST.ESPORTIVA -M SOL-OGU 790559 /2013 - CONTRAPARTIDA</t>
  </si>
  <si>
    <t>01.110.0000 - GERAL</t>
  </si>
  <si>
    <t>01.111.0000 - REMUNERAÇÃO DE APLICAÇÕES FINANCEIRAS</t>
  </si>
  <si>
    <t>01.130.0000 - CIDE-CONTRIBUIÇÃO DE INTERVENÇÃO NO DOMÍNIO ECONÔMICO</t>
  </si>
  <si>
    <t>01.210.0000 - EDUCAÇÃO INFANTIL</t>
  </si>
  <si>
    <t>01.220.0000 - ENSINO FUNDAMENTAL</t>
  </si>
  <si>
    <t>01.230.0000 - ENSINO MÉDIO</t>
  </si>
  <si>
    <t>01.240.0000 - EDUCAÇÃO ESPECIAL</t>
  </si>
  <si>
    <t>01.310.0000 - SAÚDE–GERAL</t>
  </si>
  <si>
    <t>01.510.0000 - ASSISTÊNCIA SOCIAL-GERAL</t>
  </si>
  <si>
    <t>02.100.0102 - CONVÊNIO DO ESTADO R$ 1.000.000,00 - INFRA 5</t>
  </si>
  <si>
    <t>02.210.0011 - CONVÊNIO ESTADUAL - CRECHE JD BELA VISTA</t>
  </si>
  <si>
    <t>02.261.0000 - EDUCAÇÃO-FUNDEB-MAGISTÉRIO </t>
  </si>
  <si>
    <t>02.262.0000 - EDUCAÇÃO-FUNDEB-OUTROS </t>
  </si>
  <si>
    <t>02.500.0001 - CONVENIO DRADS - ALTA COMPLEXIDADE</t>
  </si>
  <si>
    <t>02.500.0002 - DRADS MÉDIA COMPLEXIDADE</t>
  </si>
  <si>
    <t>02.500.0012 - CONVENIO DRADS - PROTECAO BASICA</t>
  </si>
  <si>
    <t>03.110.0000 - GERAL</t>
  </si>
  <si>
    <t>03.300.0024 - SAUDE - DEVISA</t>
  </si>
  <si>
    <t>03.410.0000 - TRÂNSITO-SINALIZAÇÃO</t>
  </si>
  <si>
    <t>03.450.0000 - TRÂNSITO-FISCALIZAÇÃO</t>
  </si>
  <si>
    <t>03.500.0019 - FUNSSOL</t>
  </si>
  <si>
    <t>03.500.0025 - FUNCRI - IMPOSTO DE RENDA</t>
  </si>
  <si>
    <t>05.100.0092 - MIN. CULTURA - CONV. 0363.565-90/11 - PRÇ ESPORTES E DA CULTURA</t>
  </si>
  <si>
    <t>05.100.0115 - MIN. ESP. - CONTR. 770729/12 - CONSTR. DE VELODROMO FASE II</t>
  </si>
  <si>
    <t>05.100.0116 - MIN. ESP. - CONTR. 29935/12 - CONSTR. DE PISCINA</t>
  </si>
  <si>
    <t>05.100.0117 - MIN. CIDADES - CONTR. 0387.952-98/12 - CONSTR. DE TRAVESSIAS</t>
  </si>
  <si>
    <t>05.100.0130 - MIN. ESP.- TC. 0425778-95/14 - CTR INICIAÇÃO ESPORTE-CIE</t>
  </si>
  <si>
    <t>05.100.0136 - MIN. ESP.- IMPL. E MODERNIZ INFRAEST.ESPORTIVA -M SOL-OGU 790559 /2013</t>
  </si>
  <si>
    <t>05.100.0137 - COND RESID INDAIATUBA- CV 42064910 CEF -PMCMVIDA-TR SOCIAL</t>
  </si>
  <si>
    <t>05.210.0002 - EI - PNAC-PNAE-CRECHE</t>
  </si>
  <si>
    <t>05.210.0005 - EI-PNAP</t>
  </si>
  <si>
    <t>05.210.0007 - EI - QSE</t>
  </si>
  <si>
    <t>05.210.0008 - PROGRAMA APOIO A CRECHES</t>
  </si>
  <si>
    <t>05.210.0012 - PROGRAMA APOIO A CRECHE - BRASIL CARINHOSO</t>
  </si>
  <si>
    <t>05.220.0004 - EF - QSE</t>
  </si>
  <si>
    <t>05.220.0005 - EF - PNAE</t>
  </si>
  <si>
    <t>05.220.0017 - EF-EJA-PNAE</t>
  </si>
  <si>
    <t>05.230.0007 - EM-EJA-PNAE</t>
  </si>
  <si>
    <t>05.300.0042 - BLOCO DE ATENCAO BASICA - PAB</t>
  </si>
  <si>
    <t>05.300.0043 - BLOCO DE MAC - MEDIA E ALTA COMPLEXIDADE</t>
  </si>
  <si>
    <t>05.300.0044 - MAC - CEO - CENTRO DE ESPECIALIDADES ODONTOLOG.</t>
  </si>
  <si>
    <t>05.300.0045 - MAC - CEREST - CENTRO REF. EM SAUDE DO TRABALHADOR</t>
  </si>
  <si>
    <t>05.300.0046 - MAC - CAPS - CENTRO DE ATENCAO PSICOSOCIAL</t>
  </si>
  <si>
    <t>05.300.0047 - BLOCO DE VIGILANCIA EM SAUDE</t>
  </si>
  <si>
    <t>05.300.0048 - VIGILANCIA EPIDEMIOLOGICA</t>
  </si>
  <si>
    <t>05.300.0049 - BLOCO DE ASSISTENCIA FARMACEUTICA</t>
  </si>
  <si>
    <t>05.300.0051 - FARPOP - FARMACIA POPULAR</t>
  </si>
  <si>
    <t>05.300.0052 - FNS - AIDS</t>
  </si>
  <si>
    <t>05.300.0057 - SAÚDE - PARTICIPASUS</t>
  </si>
  <si>
    <t>05.300.0062 - SUS - MAC REDE CEGONHA</t>
  </si>
  <si>
    <t>05.300.0064 - MAC - REDE URGÊNCIA/EMERGÊNCIA</t>
  </si>
  <si>
    <t>05.300.0076 - SUS - UPA - ESTRUTURAÇÃO DE  UNID ATENÇÃO ESP EM SAÚDE</t>
  </si>
  <si>
    <t>05.300.0080 - SUS - UPA CUSTEIO</t>
  </si>
  <si>
    <t>05.300.0081 - SUS - EMENDA PARLAMENTAR -AQ PROD MÉDICOS</t>
  </si>
  <si>
    <t>05.500.0003 - REPASSE FEDERAL - ALTA COMPLEXIDADE</t>
  </si>
  <si>
    <t>05.500.0009 - BOLSA FAMÍLIA-IGD-PORT CM/MDS 148/06</t>
  </si>
  <si>
    <t>05.500.0015 - PAIF - PROG. DE AT. INTR. A FAMÍLIA</t>
  </si>
  <si>
    <t>05.500.0036 - PAEFI - PROT. ATEND. ESPECIALIZADOFAMILIAS INDIVIDUOS</t>
  </si>
  <si>
    <t>05.500.0039 - FNAS - IGD SUAS</t>
  </si>
  <si>
    <t>05.500.0042 - PAIF - CRAS III</t>
  </si>
  <si>
    <t>05.500.0043 - PAIF - CRAS IV</t>
  </si>
  <si>
    <t>05.500.0046 - SOCIAL - SCFV - SERV. DE CONVIVÊNCIA</t>
  </si>
  <si>
    <t>05.500.0047 - FMAS - ACEPETI -RESOLUÇÃO Nº 8/2013</t>
  </si>
  <si>
    <t>06.100.0134 - CV 33/14 AGEMCAMP SEGURANÇA - SIST REG RADIOCOMUNICAÇÃO DIGITAL</t>
  </si>
  <si>
    <t>06.300.0082 - PROJETO COMBATE A DENGUE - FUNDOCAMP-052/2015</t>
  </si>
  <si>
    <t>07.100.0114 - OP. CRÉDITO - CONSTRUÇÃO DE VIADUTO</t>
  </si>
  <si>
    <t>07.100.0131 - OP. CRÉDITO - IMPLANTAÇÃO DE ANEL VIÁRIO</t>
  </si>
  <si>
    <t xml:space="preserve">00.011.1000 - </t>
  </si>
  <si>
    <t>SERV AUT AGUA/ESGOTO - SAAE</t>
  </si>
  <si>
    <t>04.100.0039 - CONVENIO FUNASA - BARRAGEM/MIRIM - SAAE - CONTRAPARTIDA</t>
  </si>
  <si>
    <t>04.100.0086 - CONVENIO PAC - INTECEPTOR ESGOTO - MAR.DIR.RIO JUNIDIAI - CONTRAPARTIDA</t>
  </si>
  <si>
    <t>04.100.0111 - OP CRÉDITO AMPL. ETA III CONTR. 0354.447-62/12 - CONTRAPARTIDA</t>
  </si>
  <si>
    <t>04.100.0132 - FEHIDRO SUBSTITUIÇÃO DE REDE - SAAE - CONTRAPARTIDA</t>
  </si>
  <si>
    <t>04.110.0000 - GERAL</t>
  </si>
  <si>
    <t>05.100.0086 - CONVENIO PAC - INTECEPTOR ESGOTO - MAR.DIR.RIO JUNIDIAI</t>
  </si>
  <si>
    <t>SERV MUNIC PREV MUNIC - SEPREV</t>
  </si>
  <si>
    <t>04.610.0000 - RPPS CONTRIBUIÇÕES</t>
  </si>
  <si>
    <t>FUNDAÇÃO MUNIC DE ED E CULT - FIEC</t>
  </si>
  <si>
    <t>FUNDAÇÃO PRÓ-MEMÓRIA</t>
  </si>
  <si>
    <t>TOTAL GERAL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</si>
</sst>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\-#,##0.00\ "/>
    <numFmt numFmtId="165" formatCode="_(* #,##0.00_);_(* \(#,##0.00\);_(* &quot;-&quot;??_);_(@_)"/>
  </numFmts>
  <fonts count="52">
    <font>
      <sz val="10"/>
      <name val="Arial"/>
      <family val="0"/>
    </font>
    <font>
      <sz val="8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5"/>
      <name val="Times New Roman"/>
      <family val="1"/>
    </font>
    <font>
      <sz val="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6.75"/>
      <name val="Times New Roman"/>
      <family val="1"/>
    </font>
    <font>
      <sz val="6.75"/>
      <name val="Times New Roman"/>
      <family val="1"/>
    </font>
    <font>
      <b/>
      <sz val="8.25"/>
      <name val="Arial"/>
      <family val="2"/>
    </font>
    <font>
      <sz val="8.25"/>
      <name val="Arial"/>
      <family val="2"/>
    </font>
    <font>
      <b/>
      <sz val="8.25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2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 quotePrefix="1">
      <alignment horizontal="left"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 quotePrefix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4" xfId="0" applyFont="1" applyBorder="1" applyAlignment="1" quotePrefix="1">
      <alignment horizontal="left" vertical="center"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0" xfId="0" applyFont="1" applyBorder="1" applyAlignment="1" quotePrefix="1">
      <alignment horizontal="left" vertical="center"/>
    </xf>
    <xf numFmtId="0" fontId="4" fillId="0" borderId="14" xfId="0" applyFont="1" applyBorder="1" applyAlignment="1" quotePrefix="1">
      <alignment horizontal="left" vertical="center"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0" xfId="0" applyFont="1" applyBorder="1" applyAlignment="1">
      <alignment horizontal="left" vertical="center"/>
    </xf>
    <xf numFmtId="0" fontId="4" fillId="0" borderId="16" xfId="0" applyFont="1" applyBorder="1" applyAlignment="1" quotePrefix="1">
      <alignment horizontal="left" vertic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39" fontId="4" fillId="0" borderId="12" xfId="51" applyNumberFormat="1" applyFont="1" applyBorder="1" applyAlignment="1">
      <alignment horizontal="right" vertical="center"/>
    </xf>
    <xf numFmtId="39" fontId="6" fillId="0" borderId="12" xfId="51" applyNumberFormat="1" applyFont="1" applyBorder="1" applyAlignment="1">
      <alignment horizontal="right" vertical="center"/>
    </xf>
    <xf numFmtId="0" fontId="5" fillId="0" borderId="19" xfId="0" applyFont="1" applyBorder="1" applyAlignment="1">
      <alignment/>
    </xf>
    <xf numFmtId="0" fontId="6" fillId="0" borderId="14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 quotePrefix="1">
      <alignment horizontal="left" vertical="center"/>
    </xf>
    <xf numFmtId="0" fontId="7" fillId="0" borderId="11" xfId="0" applyFont="1" applyBorder="1" applyAlignment="1">
      <alignment/>
    </xf>
    <xf numFmtId="43" fontId="7" fillId="0" borderId="11" xfId="51" applyFont="1" applyBorder="1" applyAlignment="1">
      <alignment horizontal="right" vertical="center"/>
    </xf>
    <xf numFmtId="43" fontId="7" fillId="0" borderId="12" xfId="51" applyFont="1" applyBorder="1" applyAlignment="1">
      <alignment horizontal="right" vertical="center"/>
    </xf>
    <xf numFmtId="0" fontId="8" fillId="0" borderId="0" xfId="0" applyFont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4" fillId="0" borderId="13" xfId="51" applyNumberFormat="1" applyFont="1" applyBorder="1" applyAlignment="1">
      <alignment horizontal="right" vertical="center"/>
    </xf>
    <xf numFmtId="165" fontId="6" fillId="0" borderId="13" xfId="51" applyNumberFormat="1" applyFont="1" applyBorder="1" applyAlignment="1">
      <alignment horizontal="right" vertical="center"/>
    </xf>
    <xf numFmtId="165" fontId="4" fillId="0" borderId="21" xfId="51" applyNumberFormat="1" applyFont="1" applyBorder="1" applyAlignment="1">
      <alignment horizontal="right" vertical="center"/>
    </xf>
    <xf numFmtId="165" fontId="6" fillId="0" borderId="22" xfId="51" applyNumberFormat="1" applyFont="1" applyBorder="1" applyAlignment="1">
      <alignment horizontal="right" vertical="center"/>
    </xf>
    <xf numFmtId="165" fontId="6" fillId="0" borderId="0" xfId="51" applyNumberFormat="1" applyFont="1" applyBorder="1" applyAlignment="1">
      <alignment horizontal="right" vertical="center"/>
    </xf>
    <xf numFmtId="165" fontId="6" fillId="0" borderId="15" xfId="51" applyNumberFormat="1" applyFont="1" applyBorder="1" applyAlignment="1">
      <alignment horizontal="right" vertical="center"/>
    </xf>
    <xf numFmtId="165" fontId="6" fillId="0" borderId="23" xfId="51" applyNumberFormat="1" applyFont="1" applyBorder="1" applyAlignment="1">
      <alignment horizontal="right" vertical="center"/>
    </xf>
    <xf numFmtId="165" fontId="6" fillId="0" borderId="17" xfId="51" applyNumberFormat="1" applyFont="1" applyBorder="1" applyAlignment="1">
      <alignment horizontal="right" vertical="center"/>
    </xf>
    <xf numFmtId="165" fontId="6" fillId="0" borderId="18" xfId="51" applyNumberFormat="1" applyFont="1" applyBorder="1" applyAlignment="1">
      <alignment horizontal="right" vertical="center"/>
    </xf>
    <xf numFmtId="165" fontId="4" fillId="0" borderId="13" xfId="0" applyNumberFormat="1" applyFont="1" applyBorder="1" applyAlignment="1">
      <alignment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 quotePrefix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 quotePrefix="1">
      <alignment horizontal="left" vertical="center"/>
    </xf>
    <xf numFmtId="165" fontId="6" fillId="0" borderId="13" xfId="53" applyNumberFormat="1" applyFont="1" applyBorder="1" applyAlignment="1">
      <alignment horizontal="right" vertical="center"/>
    </xf>
    <xf numFmtId="0" fontId="3" fillId="0" borderId="10" xfId="0" applyFont="1" applyBorder="1" applyAlignment="1">
      <alignment/>
    </xf>
    <xf numFmtId="165" fontId="3" fillId="0" borderId="11" xfId="53" applyNumberFormat="1" applyFont="1" applyBorder="1" applyAlignment="1">
      <alignment/>
    </xf>
    <xf numFmtId="165" fontId="3" fillId="0" borderId="12" xfId="53" applyNumberFormat="1" applyFont="1" applyBorder="1" applyAlignment="1">
      <alignment/>
    </xf>
    <xf numFmtId="0" fontId="6" fillId="0" borderId="10" xfId="0" applyFont="1" applyBorder="1" applyAlignment="1" quotePrefix="1">
      <alignment horizontal="right" vertical="center"/>
    </xf>
    <xf numFmtId="0" fontId="3" fillId="0" borderId="11" xfId="0" applyFont="1" applyBorder="1" applyAlignment="1">
      <alignment horizontal="right" vertical="center"/>
    </xf>
    <xf numFmtId="165" fontId="6" fillId="0" borderId="13" xfId="53" applyNumberFormat="1" applyFont="1" applyBorder="1" applyAlignment="1" quotePrefix="1">
      <alignment horizontal="right" vertical="center"/>
    </xf>
    <xf numFmtId="165" fontId="3" fillId="0" borderId="13" xfId="53" applyNumberFormat="1" applyFont="1" applyBorder="1" applyAlignment="1">
      <alignment/>
    </xf>
    <xf numFmtId="165" fontId="4" fillId="0" borderId="13" xfId="53" applyNumberFormat="1" applyFont="1" applyBorder="1" applyAlignment="1">
      <alignment horizontal="right" vertical="center"/>
    </xf>
    <xf numFmtId="0" fontId="3" fillId="0" borderId="17" xfId="0" applyFont="1" applyBorder="1" applyAlignment="1">
      <alignment/>
    </xf>
    <xf numFmtId="0" fontId="2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165" fontId="6" fillId="0" borderId="13" xfId="53" applyNumberFormat="1" applyFont="1" applyBorder="1" applyAlignment="1">
      <alignment/>
    </xf>
    <xf numFmtId="0" fontId="4" fillId="0" borderId="13" xfId="0" applyFont="1" applyBorder="1" applyAlignment="1">
      <alignment/>
    </xf>
    <xf numFmtId="165" fontId="4" fillId="0" borderId="13" xfId="53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3" xfId="0" applyFont="1" applyBorder="1" applyAlignment="1" quotePrefix="1">
      <alignment horizontal="left" vertical="center"/>
    </xf>
    <xf numFmtId="0" fontId="27" fillId="0" borderId="13" xfId="0" applyFont="1" applyBorder="1" applyAlignment="1" quotePrefix="1">
      <alignment horizontal="left" vertical="center"/>
    </xf>
    <xf numFmtId="165" fontId="27" fillId="0" borderId="13" xfId="53" applyNumberFormat="1" applyFont="1" applyBorder="1" applyAlignment="1">
      <alignment horizontal="right" vertical="center"/>
    </xf>
    <xf numFmtId="0" fontId="28" fillId="0" borderId="13" xfId="0" applyFont="1" applyBorder="1" applyAlignment="1" quotePrefix="1">
      <alignment horizontal="left" vertical="center"/>
    </xf>
    <xf numFmtId="165" fontId="28" fillId="0" borderId="13" xfId="53" applyNumberFormat="1" applyFont="1" applyBorder="1" applyAlignment="1">
      <alignment horizontal="right" vertical="center"/>
    </xf>
    <xf numFmtId="0" fontId="28" fillId="0" borderId="13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3" xfId="0" applyFont="1" applyBorder="1" applyAlignment="1" quotePrefix="1">
      <alignment horizontal="left" vertical="center" wrapText="1"/>
    </xf>
    <xf numFmtId="0" fontId="27" fillId="0" borderId="13" xfId="0" applyFont="1" applyBorder="1" applyAlignment="1" quotePrefix="1">
      <alignment horizontal="center" vertical="center" wrapText="1"/>
    </xf>
    <xf numFmtId="49" fontId="5" fillId="0" borderId="0" xfId="0" applyNumberFormat="1" applyFont="1" applyFill="1" applyBorder="1" applyAlignment="1">
      <alignment horizontal="justify" vertical="justify" wrapText="1"/>
    </xf>
    <xf numFmtId="49" fontId="4" fillId="0" borderId="0" xfId="0" applyNumberFormat="1" applyFont="1" applyAlignment="1">
      <alignment horizontal="left" vertical="center"/>
    </xf>
    <xf numFmtId="165" fontId="4" fillId="0" borderId="0" xfId="53" applyNumberFormat="1" applyFont="1" applyAlignment="1">
      <alignment horizontal="right" vertical="center"/>
    </xf>
    <xf numFmtId="43" fontId="29" fillId="0" borderId="0" xfId="53" applyFont="1" applyAlignment="1">
      <alignment horizontal="right" vertical="center"/>
    </xf>
    <xf numFmtId="165" fontId="3" fillId="0" borderId="0" xfId="0" applyNumberFormat="1" applyFont="1" applyAlignment="1">
      <alignment/>
    </xf>
    <xf numFmtId="0" fontId="6" fillId="0" borderId="0" xfId="0" applyFont="1" applyAlignment="1">
      <alignment/>
    </xf>
    <xf numFmtId="165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left" vertical="center"/>
    </xf>
    <xf numFmtId="165" fontId="6" fillId="0" borderId="0" xfId="53" applyNumberFormat="1" applyFont="1" applyAlignment="1">
      <alignment horizontal="right" vertical="center"/>
    </xf>
    <xf numFmtId="43" fontId="30" fillId="0" borderId="0" xfId="53" applyFont="1" applyAlignment="1">
      <alignment horizontal="right" vertical="center"/>
    </xf>
    <xf numFmtId="43" fontId="4" fillId="0" borderId="0" xfId="53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165" fontId="8" fillId="0" borderId="0" xfId="0" applyNumberFormat="1" applyFont="1" applyAlignment="1">
      <alignment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49" fontId="5" fillId="0" borderId="13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4" xfId="0" applyFont="1" applyBorder="1" applyAlignment="1">
      <alignment/>
    </xf>
    <xf numFmtId="49" fontId="5" fillId="0" borderId="14" xfId="0" applyNumberFormat="1" applyFont="1" applyBorder="1" applyAlignment="1">
      <alignment horizontal="left" vertical="center"/>
    </xf>
    <xf numFmtId="165" fontId="5" fillId="0" borderId="22" xfId="53" applyNumberFormat="1" applyFont="1" applyBorder="1" applyAlignment="1">
      <alignment horizontal="right" vertical="center"/>
    </xf>
    <xf numFmtId="0" fontId="3" fillId="0" borderId="14" xfId="0" applyFont="1" applyBorder="1" applyAlignment="1">
      <alignment/>
    </xf>
    <xf numFmtId="165" fontId="3" fillId="0" borderId="22" xfId="53" applyNumberFormat="1" applyFont="1" applyBorder="1" applyAlignment="1">
      <alignment/>
    </xf>
    <xf numFmtId="165" fontId="3" fillId="0" borderId="15" xfId="53" applyNumberFormat="1" applyFont="1" applyBorder="1" applyAlignment="1">
      <alignment/>
    </xf>
    <xf numFmtId="49" fontId="3" fillId="0" borderId="14" xfId="0" applyNumberFormat="1" applyFont="1" applyBorder="1" applyAlignment="1">
      <alignment horizontal="left" vertical="center"/>
    </xf>
    <xf numFmtId="165" fontId="3" fillId="0" borderId="22" xfId="53" applyNumberFormat="1" applyFont="1" applyBorder="1" applyAlignment="1">
      <alignment horizontal="right" vertical="center"/>
    </xf>
    <xf numFmtId="165" fontId="3" fillId="0" borderId="15" xfId="53" applyNumberFormat="1" applyFont="1" applyBorder="1" applyAlignment="1">
      <alignment horizontal="right" vertical="center"/>
    </xf>
    <xf numFmtId="49" fontId="5" fillId="0" borderId="16" xfId="0" applyNumberFormat="1" applyFont="1" applyBorder="1" applyAlignment="1">
      <alignment horizontal="left" vertical="center"/>
    </xf>
    <xf numFmtId="165" fontId="5" fillId="0" borderId="23" xfId="53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165" fontId="3" fillId="0" borderId="13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20" xfId="0" applyNumberFormat="1" applyFont="1" applyBorder="1" applyAlignment="1">
      <alignment horizontal="left" vertical="center"/>
    </xf>
    <xf numFmtId="0" fontId="3" fillId="0" borderId="19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165" fontId="5" fillId="0" borderId="21" xfId="0" applyNumberFormat="1" applyFont="1" applyBorder="1" applyAlignment="1">
      <alignment horizontal="right" vertical="center"/>
    </xf>
    <xf numFmtId="49" fontId="5" fillId="0" borderId="16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left" vertical="center"/>
    </xf>
    <xf numFmtId="165" fontId="5" fillId="0" borderId="23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49" fontId="29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17" xfId="0" applyFont="1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left" vertical="center"/>
    </xf>
    <xf numFmtId="165" fontId="4" fillId="0" borderId="22" xfId="53" applyNumberFormat="1" applyFont="1" applyBorder="1" applyAlignment="1">
      <alignment horizontal="right" vertical="center"/>
    </xf>
    <xf numFmtId="165" fontId="4" fillId="0" borderId="15" xfId="53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left" vertical="center"/>
    </xf>
    <xf numFmtId="165" fontId="6" fillId="0" borderId="22" xfId="53" applyNumberFormat="1" applyFont="1" applyBorder="1" applyAlignment="1">
      <alignment horizontal="right" vertical="center"/>
    </xf>
    <xf numFmtId="165" fontId="6" fillId="0" borderId="15" xfId="53" applyNumberFormat="1" applyFont="1" applyBorder="1" applyAlignment="1">
      <alignment horizontal="right" vertical="center"/>
    </xf>
    <xf numFmtId="49" fontId="4" fillId="0" borderId="16" xfId="0" applyNumberFormat="1" applyFont="1" applyBorder="1" applyAlignment="1">
      <alignment horizontal="left" vertical="center"/>
    </xf>
    <xf numFmtId="165" fontId="4" fillId="0" borderId="23" xfId="53" applyNumberFormat="1" applyFont="1" applyBorder="1" applyAlignment="1">
      <alignment horizontal="right" vertical="center"/>
    </xf>
    <xf numFmtId="165" fontId="4" fillId="0" borderId="18" xfId="53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left" vertical="center"/>
    </xf>
    <xf numFmtId="165" fontId="4" fillId="0" borderId="19" xfId="53" applyNumberFormat="1" applyFont="1" applyBorder="1" applyAlignment="1">
      <alignment horizontal="right" vertical="center"/>
    </xf>
    <xf numFmtId="165" fontId="4" fillId="0" borderId="24" xfId="53" applyNumberFormat="1" applyFont="1" applyBorder="1" applyAlignment="1">
      <alignment horizontal="right" vertical="center"/>
    </xf>
    <xf numFmtId="49" fontId="4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0" fontId="6" fillId="0" borderId="19" xfId="0" applyFont="1" applyBorder="1" applyAlignment="1">
      <alignment/>
    </xf>
    <xf numFmtId="49" fontId="4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49" fontId="4" fillId="0" borderId="15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/>
    </xf>
    <xf numFmtId="49" fontId="4" fillId="0" borderId="18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/>
    </xf>
    <xf numFmtId="165" fontId="4" fillId="0" borderId="21" xfId="0" applyNumberFormat="1" applyFont="1" applyBorder="1" applyAlignment="1">
      <alignment horizontal="left" vertical="center"/>
    </xf>
    <xf numFmtId="165" fontId="4" fillId="0" borderId="19" xfId="0" applyNumberFormat="1" applyFont="1" applyBorder="1" applyAlignment="1">
      <alignment horizontal="left" vertical="center"/>
    </xf>
    <xf numFmtId="165" fontId="6" fillId="0" borderId="21" xfId="0" applyNumberFormat="1" applyFont="1" applyBorder="1" applyAlignment="1">
      <alignment/>
    </xf>
    <xf numFmtId="165" fontId="6" fillId="0" borderId="19" xfId="0" applyNumberFormat="1" applyFont="1" applyBorder="1" applyAlignment="1">
      <alignment/>
    </xf>
    <xf numFmtId="165" fontId="4" fillId="0" borderId="22" xfId="0" applyNumberFormat="1" applyFont="1" applyBorder="1" applyAlignment="1">
      <alignment horizontal="left" vertical="center"/>
    </xf>
    <xf numFmtId="165" fontId="4" fillId="0" borderId="0" xfId="0" applyNumberFormat="1" applyFont="1" applyBorder="1" applyAlignment="1">
      <alignment horizontal="left" vertical="center"/>
    </xf>
    <xf numFmtId="165" fontId="6" fillId="0" borderId="22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165" fontId="6" fillId="0" borderId="0" xfId="53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165" fontId="6" fillId="0" borderId="22" xfId="53" applyNumberFormat="1" applyFont="1" applyBorder="1" applyAlignment="1">
      <alignment/>
    </xf>
    <xf numFmtId="165" fontId="6" fillId="0" borderId="0" xfId="53" applyNumberFormat="1" applyFont="1" applyBorder="1" applyAlignment="1">
      <alignment/>
    </xf>
    <xf numFmtId="164" fontId="4" fillId="0" borderId="0" xfId="53" applyNumberFormat="1" applyFont="1" applyAlignment="1">
      <alignment horizontal="right" vertical="center"/>
    </xf>
    <xf numFmtId="49" fontId="31" fillId="0" borderId="14" xfId="0" applyNumberFormat="1" applyFont="1" applyBorder="1" applyAlignment="1">
      <alignment horizontal="left" vertical="center"/>
    </xf>
    <xf numFmtId="49" fontId="31" fillId="0" borderId="17" xfId="0" applyNumberFormat="1" applyFont="1" applyBorder="1" applyAlignment="1">
      <alignment horizontal="left" vertical="center"/>
    </xf>
    <xf numFmtId="49" fontId="31" fillId="0" borderId="0" xfId="0" applyNumberFormat="1" applyFont="1" applyAlignment="1">
      <alignment horizontal="left" vertical="center"/>
    </xf>
    <xf numFmtId="49" fontId="32" fillId="0" borderId="0" xfId="0" applyNumberFormat="1" applyFont="1" applyAlignment="1">
      <alignment horizontal="right" vertical="center"/>
    </xf>
    <xf numFmtId="4" fontId="32" fillId="0" borderId="0" xfId="0" applyNumberFormat="1" applyFont="1" applyAlignment="1">
      <alignment horizontal="right" vertical="center"/>
    </xf>
    <xf numFmtId="165" fontId="4" fillId="0" borderId="0" xfId="53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/>
    </xf>
    <xf numFmtId="49" fontId="3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33" fillId="0" borderId="21" xfId="0" applyNumberFormat="1" applyFont="1" applyBorder="1" applyAlignment="1">
      <alignment horizontal="left" vertical="center"/>
    </xf>
    <xf numFmtId="49" fontId="33" fillId="0" borderId="13" xfId="0" applyNumberFormat="1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 wrapText="1"/>
    </xf>
    <xf numFmtId="49" fontId="33" fillId="0" borderId="12" xfId="0" applyNumberFormat="1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/>
    </xf>
    <xf numFmtId="49" fontId="33" fillId="0" borderId="22" xfId="0" applyNumberFormat="1" applyFont="1" applyBorder="1" applyAlignment="1">
      <alignment horizontal="left" vertical="center"/>
    </xf>
    <xf numFmtId="49" fontId="33" fillId="0" borderId="13" xfId="0" applyNumberFormat="1" applyFont="1" applyBorder="1" applyAlignment="1">
      <alignment horizontal="center" vertical="center" wrapText="1"/>
    </xf>
    <xf numFmtId="49" fontId="33" fillId="0" borderId="23" xfId="0" applyNumberFormat="1" applyFont="1" applyBorder="1" applyAlignment="1">
      <alignment horizontal="left" vertical="center"/>
    </xf>
    <xf numFmtId="49" fontId="33" fillId="0" borderId="13" xfId="0" applyNumberFormat="1" applyFont="1" applyBorder="1" applyAlignment="1">
      <alignment horizontal="center" vertical="center"/>
    </xf>
    <xf numFmtId="49" fontId="33" fillId="0" borderId="13" xfId="0" applyNumberFormat="1" applyFont="1" applyBorder="1" applyAlignment="1">
      <alignment horizontal="center" vertical="center" wrapText="1"/>
    </xf>
    <xf numFmtId="49" fontId="34" fillId="0" borderId="20" xfId="0" applyNumberFormat="1" applyFont="1" applyBorder="1" applyAlignment="1">
      <alignment horizontal="left" vertical="center"/>
    </xf>
    <xf numFmtId="0" fontId="6" fillId="0" borderId="21" xfId="0" applyFont="1" applyBorder="1" applyAlignment="1">
      <alignment/>
    </xf>
    <xf numFmtId="164" fontId="6" fillId="0" borderId="0" xfId="53" applyNumberFormat="1" applyFont="1" applyAlignment="1">
      <alignment/>
    </xf>
    <xf numFmtId="165" fontId="6" fillId="0" borderId="21" xfId="53" applyNumberFormat="1" applyFont="1" applyBorder="1" applyAlignment="1">
      <alignment/>
    </xf>
    <xf numFmtId="165" fontId="6" fillId="0" borderId="19" xfId="53" applyNumberFormat="1" applyFont="1" applyBorder="1" applyAlignment="1">
      <alignment/>
    </xf>
    <xf numFmtId="165" fontId="6" fillId="0" borderId="24" xfId="53" applyNumberFormat="1" applyFont="1" applyBorder="1" applyAlignment="1">
      <alignment/>
    </xf>
    <xf numFmtId="0" fontId="6" fillId="0" borderId="14" xfId="0" applyFont="1" applyBorder="1" applyAlignment="1">
      <alignment/>
    </xf>
    <xf numFmtId="165" fontId="6" fillId="0" borderId="15" xfId="53" applyNumberFormat="1" applyFont="1" applyBorder="1" applyAlignment="1">
      <alignment/>
    </xf>
    <xf numFmtId="49" fontId="4" fillId="0" borderId="13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Separador de milhares 2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0</xdr:col>
      <xdr:colOff>628650</xdr:colOff>
      <xdr:row>3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0</xdr:col>
      <xdr:colOff>628650</xdr:colOff>
      <xdr:row>3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1</xdr:col>
      <xdr:colOff>219075</xdr:colOff>
      <xdr:row>3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0</xdr:rowOff>
    </xdr:from>
    <xdr:to>
      <xdr:col>0</xdr:col>
      <xdr:colOff>628650</xdr:colOff>
      <xdr:row>5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2385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0</xdr:rowOff>
    </xdr:from>
    <xdr:to>
      <xdr:col>0</xdr:col>
      <xdr:colOff>628650</xdr:colOff>
      <xdr:row>5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2385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0</xdr:rowOff>
    </xdr:from>
    <xdr:to>
      <xdr:col>0</xdr:col>
      <xdr:colOff>628650</xdr:colOff>
      <xdr:row>5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2385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0</xdr:rowOff>
    </xdr:from>
    <xdr:to>
      <xdr:col>0</xdr:col>
      <xdr:colOff>628650</xdr:colOff>
      <xdr:row>5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2385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0</xdr:rowOff>
    </xdr:from>
    <xdr:to>
      <xdr:col>0</xdr:col>
      <xdr:colOff>609600</xdr:colOff>
      <xdr:row>5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23850"/>
          <a:ext cx="476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0</xdr:col>
      <xdr:colOff>628650</xdr:colOff>
      <xdr:row>3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1</xdr:col>
      <xdr:colOff>161925</xdr:colOff>
      <xdr:row>3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A1" sqref="A1:F3"/>
    </sheetView>
  </sheetViews>
  <sheetFormatPr defaultColWidth="9.140625" defaultRowHeight="12.75"/>
  <cols>
    <col min="1" max="1" width="40.57421875" style="1" bestFit="1" customWidth="1"/>
    <col min="2" max="5" width="13.8515625" style="1" bestFit="1" customWidth="1"/>
    <col min="6" max="8" width="14.00390625" style="1" bestFit="1" customWidth="1"/>
    <col min="9" max="9" width="13.8515625" style="1" customWidth="1"/>
    <col min="10" max="11" width="12.8515625" style="1" bestFit="1" customWidth="1"/>
    <col min="12" max="16384" width="9.140625" style="1" customWidth="1"/>
  </cols>
  <sheetData>
    <row r="1" spans="1:6" ht="12.75" customHeight="1">
      <c r="A1" s="47" t="s">
        <v>44</v>
      </c>
      <c r="B1" s="47"/>
      <c r="C1" s="47"/>
      <c r="D1" s="47"/>
      <c r="E1" s="47"/>
      <c r="F1" s="47"/>
    </row>
    <row r="2" spans="1:6" ht="12.75" customHeight="1">
      <c r="A2" s="47"/>
      <c r="B2" s="47"/>
      <c r="C2" s="47"/>
      <c r="D2" s="47"/>
      <c r="E2" s="47"/>
      <c r="F2" s="47"/>
    </row>
    <row r="3" spans="1:6" ht="12.75">
      <c r="A3" s="47"/>
      <c r="B3" s="47"/>
      <c r="C3" s="47"/>
      <c r="D3" s="47"/>
      <c r="E3" s="47"/>
      <c r="F3" s="47"/>
    </row>
    <row r="4" ht="12.75"/>
    <row r="5" spans="1:11" ht="12.75">
      <c r="A5" s="45" t="s">
        <v>62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7" spans="1:11" ht="21">
      <c r="A7" s="2" t="s">
        <v>0</v>
      </c>
      <c r="B7" s="3"/>
      <c r="C7" s="3"/>
      <c r="D7" s="3"/>
      <c r="E7" s="4"/>
      <c r="F7" s="5" t="s">
        <v>1</v>
      </c>
      <c r="G7" s="5" t="s">
        <v>2</v>
      </c>
      <c r="H7" s="5" t="s">
        <v>3</v>
      </c>
      <c r="I7" s="6" t="s">
        <v>46</v>
      </c>
      <c r="J7" s="5" t="s">
        <v>4</v>
      </c>
      <c r="K7" s="5" t="s">
        <v>5</v>
      </c>
    </row>
    <row r="8" spans="1:11" ht="12.75">
      <c r="A8" s="2" t="s">
        <v>6</v>
      </c>
      <c r="B8" s="7"/>
      <c r="C8" s="7"/>
      <c r="D8" s="7"/>
      <c r="E8" s="8"/>
      <c r="F8" s="35">
        <v>887264000</v>
      </c>
      <c r="G8" s="35">
        <v>888105533.12</v>
      </c>
      <c r="H8" s="35">
        <v>470000917.86</v>
      </c>
      <c r="I8" s="35">
        <f>SUM(I9:I14)</f>
        <v>143375822.22</v>
      </c>
      <c r="J8" s="35">
        <v>485782064.49</v>
      </c>
      <c r="K8" s="35">
        <v>402323468.63</v>
      </c>
    </row>
    <row r="9" spans="1:11" ht="12.75">
      <c r="A9" s="9" t="s">
        <v>7</v>
      </c>
      <c r="B9" s="10"/>
      <c r="C9" s="10"/>
      <c r="D9" s="10"/>
      <c r="E9" s="11"/>
      <c r="F9" s="36">
        <v>215962000</v>
      </c>
      <c r="G9" s="36">
        <v>215962000</v>
      </c>
      <c r="H9" s="36">
        <v>114299399.98</v>
      </c>
      <c r="I9" s="36">
        <v>33798841.46</v>
      </c>
      <c r="J9" s="36">
        <v>117645250.15</v>
      </c>
      <c r="K9" s="36">
        <v>98316749.85</v>
      </c>
    </row>
    <row r="10" spans="1:11" ht="12.75">
      <c r="A10" s="12" t="s">
        <v>8</v>
      </c>
      <c r="B10" s="3"/>
      <c r="C10" s="3"/>
      <c r="D10" s="3"/>
      <c r="E10" s="4"/>
      <c r="F10" s="36">
        <v>37937000</v>
      </c>
      <c r="G10" s="36">
        <v>38087000</v>
      </c>
      <c r="H10" s="36">
        <v>19259600</v>
      </c>
      <c r="I10" s="36">
        <v>6359487.08</v>
      </c>
      <c r="J10" s="36">
        <v>20367858.87</v>
      </c>
      <c r="K10" s="36">
        <v>17719141.13</v>
      </c>
    </row>
    <row r="11" spans="1:11" ht="12.75">
      <c r="A11" s="9" t="s">
        <v>9</v>
      </c>
      <c r="B11" s="10"/>
      <c r="C11" s="10"/>
      <c r="D11" s="10"/>
      <c r="E11" s="11"/>
      <c r="F11" s="36">
        <v>30810000</v>
      </c>
      <c r="G11" s="36">
        <v>30841076.44</v>
      </c>
      <c r="H11" s="36">
        <v>15401386.42</v>
      </c>
      <c r="I11" s="36">
        <v>9476152.7</v>
      </c>
      <c r="J11" s="36">
        <v>28213520.87</v>
      </c>
      <c r="K11" s="36">
        <v>2627555.57</v>
      </c>
    </row>
    <row r="12" spans="1:11" ht="12.75">
      <c r="A12" s="12" t="s">
        <v>10</v>
      </c>
      <c r="B12" s="3"/>
      <c r="C12" s="3"/>
      <c r="D12" s="3"/>
      <c r="E12" s="4"/>
      <c r="F12" s="36">
        <v>82234000</v>
      </c>
      <c r="G12" s="36">
        <v>82234000</v>
      </c>
      <c r="H12" s="36">
        <v>42429298.02</v>
      </c>
      <c r="I12" s="36">
        <v>15091794.07</v>
      </c>
      <c r="J12" s="36">
        <v>48074984.91</v>
      </c>
      <c r="K12" s="36">
        <v>34159015.09</v>
      </c>
    </row>
    <row r="13" spans="1:11" ht="12.75">
      <c r="A13" s="9" t="s">
        <v>11</v>
      </c>
      <c r="B13" s="10"/>
      <c r="C13" s="10"/>
      <c r="D13" s="10"/>
      <c r="E13" s="11"/>
      <c r="F13" s="36">
        <v>492511000</v>
      </c>
      <c r="G13" s="36">
        <v>493171456.68</v>
      </c>
      <c r="H13" s="36">
        <v>264731756.68</v>
      </c>
      <c r="I13" s="36">
        <v>74571624.4</v>
      </c>
      <c r="J13" s="36">
        <v>255476941.04</v>
      </c>
      <c r="K13" s="36">
        <v>237694515.64</v>
      </c>
    </row>
    <row r="14" spans="1:11" ht="12.75">
      <c r="A14" s="12" t="s">
        <v>12</v>
      </c>
      <c r="B14" s="3"/>
      <c r="C14" s="3"/>
      <c r="D14" s="3"/>
      <c r="E14" s="4"/>
      <c r="F14" s="36">
        <v>27810000</v>
      </c>
      <c r="G14" s="36">
        <v>27810000</v>
      </c>
      <c r="H14" s="36">
        <v>13879476.76</v>
      </c>
      <c r="I14" s="36">
        <v>4077922.51</v>
      </c>
      <c r="J14" s="36">
        <v>16003508.65</v>
      </c>
      <c r="K14" s="36">
        <v>11806491.35</v>
      </c>
    </row>
    <row r="15" spans="1:11" ht="12.75">
      <c r="A15" s="13" t="s">
        <v>13</v>
      </c>
      <c r="B15" s="14"/>
      <c r="C15" s="14"/>
      <c r="D15" s="14"/>
      <c r="E15" s="15"/>
      <c r="F15" s="35">
        <v>12605000</v>
      </c>
      <c r="G15" s="35">
        <v>12923184.84</v>
      </c>
      <c r="H15" s="35">
        <v>6696584.86</v>
      </c>
      <c r="I15" s="35">
        <f>SUM(I16:I18)</f>
        <v>8726385.9</v>
      </c>
      <c r="J15" s="35">
        <v>13975548.5</v>
      </c>
      <c r="K15" s="35">
        <v>-1052363.66</v>
      </c>
    </row>
    <row r="16" spans="1:11" ht="12.75">
      <c r="A16" s="12" t="s">
        <v>14</v>
      </c>
      <c r="B16" s="3"/>
      <c r="C16" s="3"/>
      <c r="D16" s="3"/>
      <c r="E16" s="4"/>
      <c r="F16" s="36">
        <v>3000000</v>
      </c>
      <c r="G16" s="36">
        <v>3000000</v>
      </c>
      <c r="H16" s="36">
        <v>1500000</v>
      </c>
      <c r="I16" s="36">
        <v>3011482.45</v>
      </c>
      <c r="J16" s="36">
        <v>7263706.62</v>
      </c>
      <c r="K16" s="36">
        <v>-4263706.62</v>
      </c>
    </row>
    <row r="17" spans="1:11" ht="12.75">
      <c r="A17" s="9" t="s">
        <v>15</v>
      </c>
      <c r="B17" s="10"/>
      <c r="C17" s="10"/>
      <c r="D17" s="10"/>
      <c r="E17" s="11"/>
      <c r="F17" s="36">
        <v>249000</v>
      </c>
      <c r="G17" s="36">
        <v>249000</v>
      </c>
      <c r="H17" s="36">
        <v>184400</v>
      </c>
      <c r="I17" s="36">
        <v>22050.51</v>
      </c>
      <c r="J17" s="36">
        <v>194464.41</v>
      </c>
      <c r="K17" s="36">
        <v>54535.59</v>
      </c>
    </row>
    <row r="18" spans="1:11" ht="12.75">
      <c r="A18" s="12" t="s">
        <v>16</v>
      </c>
      <c r="B18" s="3"/>
      <c r="C18" s="3"/>
      <c r="D18" s="3"/>
      <c r="E18" s="4"/>
      <c r="F18" s="36">
        <v>9356000</v>
      </c>
      <c r="G18" s="36">
        <v>9674184.84</v>
      </c>
      <c r="H18" s="36">
        <v>5012184.86</v>
      </c>
      <c r="I18" s="36">
        <v>5692852.94</v>
      </c>
      <c r="J18" s="36">
        <v>6517377.47</v>
      </c>
      <c r="K18" s="36">
        <v>3156807.37</v>
      </c>
    </row>
    <row r="19" spans="1:11" ht="12.75">
      <c r="A19" s="13" t="s">
        <v>17</v>
      </c>
      <c r="B19" s="14"/>
      <c r="C19" s="14"/>
      <c r="D19" s="14"/>
      <c r="E19" s="15"/>
      <c r="F19" s="35">
        <v>64900000</v>
      </c>
      <c r="G19" s="35">
        <v>64900000</v>
      </c>
      <c r="H19" s="35">
        <v>36113440</v>
      </c>
      <c r="I19" s="35">
        <v>9517523.18</v>
      </c>
      <c r="J19" s="35">
        <v>34278428.15</v>
      </c>
      <c r="K19" s="35">
        <v>30621571.85</v>
      </c>
    </row>
    <row r="20" spans="1:11" ht="12.75">
      <c r="A20" s="2" t="s">
        <v>18</v>
      </c>
      <c r="B20" s="7"/>
      <c r="C20" s="7"/>
      <c r="D20" s="7"/>
      <c r="E20" s="8"/>
      <c r="F20" s="35">
        <v>61636000</v>
      </c>
      <c r="G20" s="35">
        <v>61636000</v>
      </c>
      <c r="H20" s="35">
        <v>30820956</v>
      </c>
      <c r="I20" s="35">
        <f>SUM(I21:I24)</f>
        <v>10895547.770000001</v>
      </c>
      <c r="J20" s="35">
        <v>32994719.84</v>
      </c>
      <c r="K20" s="35">
        <v>28641280.16</v>
      </c>
    </row>
    <row r="21" spans="1:11" ht="12.75">
      <c r="A21" s="12" t="s">
        <v>47</v>
      </c>
      <c r="B21" s="7"/>
      <c r="C21" s="7"/>
      <c r="D21" s="7"/>
      <c r="E21" s="8"/>
      <c r="F21" s="36">
        <v>585000</v>
      </c>
      <c r="G21" s="36">
        <v>585000</v>
      </c>
      <c r="H21" s="36">
        <v>292500</v>
      </c>
      <c r="I21" s="36">
        <v>272644.55</v>
      </c>
      <c r="J21" s="36">
        <v>272644.55</v>
      </c>
      <c r="K21" s="36">
        <v>312355.45</v>
      </c>
    </row>
    <row r="22" spans="1:11" ht="12.75">
      <c r="A22" s="12" t="s">
        <v>48</v>
      </c>
      <c r="B22" s="7"/>
      <c r="C22" s="7"/>
      <c r="D22" s="7"/>
      <c r="E22" s="8"/>
      <c r="F22" s="36">
        <v>58390000</v>
      </c>
      <c r="G22" s="36">
        <v>58390000</v>
      </c>
      <c r="H22" s="36">
        <v>29194560</v>
      </c>
      <c r="I22" s="36">
        <v>10015555.72</v>
      </c>
      <c r="J22" s="36">
        <v>31353838.42</v>
      </c>
      <c r="K22" s="36">
        <v>27036161.58</v>
      </c>
    </row>
    <row r="23" spans="1:11" ht="12.75">
      <c r="A23" s="12" t="s">
        <v>49</v>
      </c>
      <c r="B23" s="7"/>
      <c r="C23" s="7"/>
      <c r="D23" s="7"/>
      <c r="E23" s="8"/>
      <c r="F23" s="36">
        <v>1920000</v>
      </c>
      <c r="G23" s="36">
        <v>1920000</v>
      </c>
      <c r="H23" s="36">
        <v>960000</v>
      </c>
      <c r="I23" s="36">
        <v>427326.52</v>
      </c>
      <c r="J23" s="36">
        <v>943116.78</v>
      </c>
      <c r="K23" s="36">
        <v>976883.22</v>
      </c>
    </row>
    <row r="24" spans="1:11" ht="12.75">
      <c r="A24" s="12" t="s">
        <v>50</v>
      </c>
      <c r="B24" s="7"/>
      <c r="C24" s="7"/>
      <c r="D24" s="7"/>
      <c r="E24" s="8"/>
      <c r="F24" s="36">
        <v>741000</v>
      </c>
      <c r="G24" s="36">
        <v>741000</v>
      </c>
      <c r="H24" s="36">
        <v>373896</v>
      </c>
      <c r="I24" s="36">
        <v>180020.98</v>
      </c>
      <c r="J24" s="36">
        <v>425120.09</v>
      </c>
      <c r="K24" s="36">
        <v>315879.91</v>
      </c>
    </row>
    <row r="25" spans="1:11" ht="12.75">
      <c r="A25" s="2" t="s">
        <v>19</v>
      </c>
      <c r="B25" s="7"/>
      <c r="C25" s="7"/>
      <c r="D25" s="7"/>
      <c r="E25" s="8"/>
      <c r="F25" s="35">
        <v>896605000</v>
      </c>
      <c r="G25" s="35">
        <v>897764717.96</v>
      </c>
      <c r="H25" s="35">
        <v>471405018.72</v>
      </c>
      <c r="I25" s="35">
        <f>SUM(I8+I15-I19+I20)</f>
        <v>153480232.71</v>
      </c>
      <c r="J25" s="35">
        <v>498473904.68</v>
      </c>
      <c r="K25" s="35">
        <v>399290813.28</v>
      </c>
    </row>
    <row r="26" spans="1:11" ht="12.75">
      <c r="A26" s="16" t="s">
        <v>20</v>
      </c>
      <c r="B26" s="3"/>
      <c r="C26" s="3"/>
      <c r="D26" s="3"/>
      <c r="E26" s="4"/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</row>
    <row r="27" spans="1:11" ht="12.75">
      <c r="A27" s="2" t="s">
        <v>21</v>
      </c>
      <c r="B27" s="7"/>
      <c r="C27" s="7"/>
      <c r="D27" s="7"/>
      <c r="E27" s="8"/>
      <c r="F27" s="35">
        <v>896605000</v>
      </c>
      <c r="G27" s="35">
        <v>897764717.96</v>
      </c>
      <c r="H27" s="35">
        <v>471405018.72</v>
      </c>
      <c r="I27" s="35">
        <f>I25</f>
        <v>153480232.71</v>
      </c>
      <c r="J27" s="35">
        <v>498473904.68</v>
      </c>
      <c r="K27" s="35">
        <v>399290813.28</v>
      </c>
    </row>
    <row r="28" spans="1:11" ht="12.75">
      <c r="A28" s="17" t="s">
        <v>22</v>
      </c>
      <c r="B28" s="18"/>
      <c r="C28" s="18"/>
      <c r="D28" s="18"/>
      <c r="E28" s="19"/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17" t="s">
        <v>23</v>
      </c>
      <c r="B29" s="18"/>
      <c r="C29" s="18"/>
      <c r="D29" s="18"/>
      <c r="E29" s="19"/>
      <c r="F29" s="35">
        <v>896605000</v>
      </c>
      <c r="G29" s="35">
        <v>897764717.96</v>
      </c>
      <c r="H29" s="35">
        <v>471405018.72</v>
      </c>
      <c r="I29" s="35">
        <f>I25</f>
        <v>153480232.71</v>
      </c>
      <c r="J29" s="35">
        <v>498473904.68</v>
      </c>
      <c r="K29" s="35">
        <v>399290813.28</v>
      </c>
    </row>
    <row r="30" spans="1:11" s="32" customFormat="1" ht="8.25">
      <c r="A30" s="28"/>
      <c r="B30" s="29"/>
      <c r="C30" s="29"/>
      <c r="D30" s="29"/>
      <c r="E30" s="29"/>
      <c r="F30" s="30"/>
      <c r="G30" s="30"/>
      <c r="H30" s="30"/>
      <c r="I30" s="30"/>
      <c r="J30" s="30"/>
      <c r="K30" s="31"/>
    </row>
    <row r="31" spans="1:11" ht="12.75">
      <c r="A31" s="26" t="s">
        <v>60</v>
      </c>
      <c r="B31" s="23"/>
      <c r="C31" s="23"/>
      <c r="D31" s="23"/>
      <c r="E31" s="23"/>
      <c r="F31" s="37">
        <f aca="true" t="shared" si="0" ref="F31:K31">SUM(F32:F33)</f>
        <v>0</v>
      </c>
      <c r="G31" s="37">
        <f t="shared" si="0"/>
        <v>156758345.25</v>
      </c>
      <c r="H31" s="37">
        <f t="shared" si="0"/>
        <v>0</v>
      </c>
      <c r="I31" s="37">
        <f t="shared" si="0"/>
        <v>0</v>
      </c>
      <c r="J31" s="37">
        <f t="shared" si="0"/>
        <v>156758345.25</v>
      </c>
      <c r="K31" s="37">
        <f t="shared" si="0"/>
        <v>0</v>
      </c>
    </row>
    <row r="32" spans="1:11" ht="12.75">
      <c r="A32" s="24" t="s">
        <v>58</v>
      </c>
      <c r="B32" s="14"/>
      <c r="C32" s="14"/>
      <c r="D32" s="14"/>
      <c r="E32" s="14"/>
      <c r="F32" s="38">
        <v>0</v>
      </c>
      <c r="G32" s="39">
        <v>156758345.25</v>
      </c>
      <c r="H32" s="38">
        <v>0</v>
      </c>
      <c r="I32" s="39">
        <v>0</v>
      </c>
      <c r="J32" s="38">
        <v>156758345.25</v>
      </c>
      <c r="K32" s="40">
        <v>0</v>
      </c>
    </row>
    <row r="33" spans="1:11" ht="12.75">
      <c r="A33" s="25" t="s">
        <v>59</v>
      </c>
      <c r="B33" s="18"/>
      <c r="C33" s="18"/>
      <c r="D33" s="18"/>
      <c r="E33" s="18"/>
      <c r="F33" s="41">
        <v>0</v>
      </c>
      <c r="G33" s="42">
        <v>0</v>
      </c>
      <c r="H33" s="41">
        <v>0</v>
      </c>
      <c r="I33" s="42">
        <v>0</v>
      </c>
      <c r="J33" s="41">
        <v>0</v>
      </c>
      <c r="K33" s="43">
        <v>0</v>
      </c>
    </row>
    <row r="34" spans="1:11" ht="12.75">
      <c r="A34" s="27" t="s">
        <v>61</v>
      </c>
      <c r="B34" s="3"/>
      <c r="C34" s="3"/>
      <c r="D34" s="3"/>
      <c r="E34" s="3"/>
      <c r="F34" s="44">
        <f aca="true" t="shared" si="1" ref="F34:K34">F29+F31</f>
        <v>896605000</v>
      </c>
      <c r="G34" s="44">
        <f t="shared" si="1"/>
        <v>1054523063.21</v>
      </c>
      <c r="H34" s="44">
        <f t="shared" si="1"/>
        <v>471405018.72</v>
      </c>
      <c r="I34" s="44">
        <f t="shared" si="1"/>
        <v>153480232.71</v>
      </c>
      <c r="J34" s="44">
        <f>J29</f>
        <v>498473904.68</v>
      </c>
      <c r="K34" s="44">
        <f t="shared" si="1"/>
        <v>399290813.28</v>
      </c>
    </row>
    <row r="36" spans="1:11" ht="21">
      <c r="A36" s="20" t="s">
        <v>24</v>
      </c>
      <c r="B36" s="4"/>
      <c r="C36" s="6" t="s">
        <v>25</v>
      </c>
      <c r="D36" s="6" t="s">
        <v>51</v>
      </c>
      <c r="E36" s="6" t="s">
        <v>52</v>
      </c>
      <c r="F36" s="6" t="s">
        <v>26</v>
      </c>
      <c r="G36" s="6" t="s">
        <v>27</v>
      </c>
      <c r="H36" s="6" t="s">
        <v>28</v>
      </c>
      <c r="I36" s="6" t="s">
        <v>53</v>
      </c>
      <c r="J36" s="6" t="s">
        <v>54</v>
      </c>
      <c r="K36" s="6" t="s">
        <v>55</v>
      </c>
    </row>
    <row r="37" spans="1:11" ht="12.75">
      <c r="A37" s="20" t="s">
        <v>31</v>
      </c>
      <c r="B37" s="21"/>
      <c r="C37" s="35">
        <v>718400000</v>
      </c>
      <c r="D37" s="35">
        <v>70688048.4</v>
      </c>
      <c r="E37" s="35">
        <v>789088048.4</v>
      </c>
      <c r="F37" s="35">
        <v>472561008.48</v>
      </c>
      <c r="G37" s="35">
        <v>339979886.62</v>
      </c>
      <c r="H37" s="35">
        <v>304601578.03</v>
      </c>
      <c r="I37" s="35">
        <v>316527039.92</v>
      </c>
      <c r="J37" s="35">
        <v>132581121.86</v>
      </c>
      <c r="K37" s="35">
        <v>35378308.59</v>
      </c>
    </row>
    <row r="38" spans="1:11" ht="12.75">
      <c r="A38" s="16" t="s">
        <v>29</v>
      </c>
      <c r="B38" s="22"/>
      <c r="C38" s="36">
        <v>322601000</v>
      </c>
      <c r="D38" s="36">
        <v>4959440</v>
      </c>
      <c r="E38" s="36">
        <v>327560440</v>
      </c>
      <c r="F38" s="36">
        <v>168703925.83</v>
      </c>
      <c r="G38" s="36">
        <v>149736616.01</v>
      </c>
      <c r="H38" s="36">
        <v>123701536.71</v>
      </c>
      <c r="I38" s="36">
        <v>158856514.17</v>
      </c>
      <c r="J38" s="36">
        <v>18967309.82</v>
      </c>
      <c r="K38" s="36">
        <v>26035079.3</v>
      </c>
    </row>
    <row r="39" spans="1:11" ht="12.75">
      <c r="A39" s="16" t="s">
        <v>30</v>
      </c>
      <c r="B39" s="22"/>
      <c r="C39" s="36">
        <v>5702000</v>
      </c>
      <c r="D39" s="36">
        <v>0</v>
      </c>
      <c r="E39" s="36">
        <v>5702000</v>
      </c>
      <c r="F39" s="36">
        <v>3004608.17</v>
      </c>
      <c r="G39" s="36">
        <v>3004608.17</v>
      </c>
      <c r="H39" s="36">
        <v>3004608.17</v>
      </c>
      <c r="I39" s="36">
        <v>2697391.83</v>
      </c>
      <c r="J39" s="36">
        <v>0</v>
      </c>
      <c r="K39" s="36">
        <v>0</v>
      </c>
    </row>
    <row r="40" spans="1:11" ht="12.75">
      <c r="A40" s="16" t="s">
        <v>56</v>
      </c>
      <c r="B40" s="22"/>
      <c r="C40" s="36">
        <v>390097000</v>
      </c>
      <c r="D40" s="36">
        <v>65728608.4</v>
      </c>
      <c r="E40" s="36">
        <v>455825608.4</v>
      </c>
      <c r="F40" s="36">
        <v>300852474.48</v>
      </c>
      <c r="G40" s="36">
        <v>187238662.44</v>
      </c>
      <c r="H40" s="36">
        <v>177895433.15</v>
      </c>
      <c r="I40" s="36">
        <v>154973133.92</v>
      </c>
      <c r="J40" s="36">
        <v>113613812.04</v>
      </c>
      <c r="K40" s="36">
        <v>9343229.29</v>
      </c>
    </row>
    <row r="41" spans="1:11" ht="12.75">
      <c r="A41" s="20" t="s">
        <v>32</v>
      </c>
      <c r="B41" s="21"/>
      <c r="C41" s="35">
        <v>61809000</v>
      </c>
      <c r="D41" s="35">
        <v>86304514.81</v>
      </c>
      <c r="E41" s="35">
        <v>148113514.81</v>
      </c>
      <c r="F41" s="35">
        <v>72108742.67</v>
      </c>
      <c r="G41" s="35">
        <v>25756978.55</v>
      </c>
      <c r="H41" s="35">
        <v>24231135.57</v>
      </c>
      <c r="I41" s="35">
        <v>76004772.14</v>
      </c>
      <c r="J41" s="35">
        <v>46351764.12</v>
      </c>
      <c r="K41" s="35">
        <v>1525842.98</v>
      </c>
    </row>
    <row r="42" spans="1:11" ht="12.75">
      <c r="A42" s="16" t="s">
        <v>33</v>
      </c>
      <c r="B42" s="22"/>
      <c r="C42" s="36">
        <v>55727000</v>
      </c>
      <c r="D42" s="36">
        <v>86304514.81</v>
      </c>
      <c r="E42" s="36">
        <v>142031514.81</v>
      </c>
      <c r="F42" s="36">
        <v>70280486.46</v>
      </c>
      <c r="G42" s="36">
        <v>23928722.34</v>
      </c>
      <c r="H42" s="36">
        <v>22402879.36</v>
      </c>
      <c r="I42" s="36">
        <v>71751028.35</v>
      </c>
      <c r="J42" s="36">
        <v>46351764.12</v>
      </c>
      <c r="K42" s="36">
        <v>1525842.98</v>
      </c>
    </row>
    <row r="43" spans="1:11" ht="12.75">
      <c r="A43" s="16" t="s">
        <v>34</v>
      </c>
      <c r="B43" s="22"/>
      <c r="C43" s="36">
        <v>6082000</v>
      </c>
      <c r="D43" s="36">
        <v>0</v>
      </c>
      <c r="E43" s="36">
        <v>6082000</v>
      </c>
      <c r="F43" s="36">
        <v>1828256.21</v>
      </c>
      <c r="G43" s="36">
        <v>1828256.21</v>
      </c>
      <c r="H43" s="36">
        <v>1828256.21</v>
      </c>
      <c r="I43" s="36">
        <v>4253743.79</v>
      </c>
      <c r="J43" s="36">
        <v>0</v>
      </c>
      <c r="K43" s="36">
        <v>0</v>
      </c>
    </row>
    <row r="44" spans="1:11" ht="12.75">
      <c r="A44" s="20" t="s">
        <v>35</v>
      </c>
      <c r="B44" s="21"/>
      <c r="C44" s="35">
        <v>44402000</v>
      </c>
      <c r="D44" s="35">
        <v>-1150000</v>
      </c>
      <c r="E44" s="35">
        <v>43252000</v>
      </c>
      <c r="F44" s="35">
        <v>0</v>
      </c>
      <c r="G44" s="35">
        <v>0</v>
      </c>
      <c r="H44" s="35">
        <v>0</v>
      </c>
      <c r="I44" s="35"/>
      <c r="J44" s="35">
        <v>0</v>
      </c>
      <c r="K44" s="35">
        <v>0</v>
      </c>
    </row>
    <row r="45" spans="1:11" ht="12.75">
      <c r="A45" s="16" t="s">
        <v>36</v>
      </c>
      <c r="B45" s="22"/>
      <c r="C45" s="36">
        <v>71994000</v>
      </c>
      <c r="D45" s="36">
        <v>2075500</v>
      </c>
      <c r="E45" s="36">
        <v>74069500</v>
      </c>
      <c r="F45" s="36">
        <v>36547727.49</v>
      </c>
      <c r="G45" s="36">
        <v>30990695.96</v>
      </c>
      <c r="H45" s="36">
        <v>26186022.69</v>
      </c>
      <c r="I45" s="36">
        <v>37521772.51</v>
      </c>
      <c r="J45" s="36">
        <v>5557031.53</v>
      </c>
      <c r="K45" s="36">
        <v>4804673.27</v>
      </c>
    </row>
    <row r="46" spans="1:11" ht="12.75">
      <c r="A46" s="20" t="s">
        <v>37</v>
      </c>
      <c r="B46" s="21"/>
      <c r="C46" s="35">
        <v>896605000</v>
      </c>
      <c r="D46" s="35">
        <v>157918063.21</v>
      </c>
      <c r="E46" s="35">
        <v>1054523063.21</v>
      </c>
      <c r="F46" s="35">
        <v>581217478.64</v>
      </c>
      <c r="G46" s="35">
        <v>396727561.13</v>
      </c>
      <c r="H46" s="35">
        <v>355018736.29</v>
      </c>
      <c r="I46" s="35">
        <v>430053584.57</v>
      </c>
      <c r="J46" s="35">
        <v>184489917.51</v>
      </c>
      <c r="K46" s="35">
        <v>41708824.84</v>
      </c>
    </row>
    <row r="47" spans="1:11" ht="12.75">
      <c r="A47" s="16" t="s">
        <v>57</v>
      </c>
      <c r="B47" s="22"/>
      <c r="C47" s="36"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</row>
    <row r="48" spans="1:11" ht="12.75">
      <c r="A48" s="20" t="s">
        <v>38</v>
      </c>
      <c r="B48" s="21"/>
      <c r="C48" s="35">
        <v>896605000</v>
      </c>
      <c r="D48" s="35">
        <v>157918063.21</v>
      </c>
      <c r="E48" s="35">
        <v>1054523063.21</v>
      </c>
      <c r="F48" s="35">
        <v>581217478.64</v>
      </c>
      <c r="G48" s="35">
        <v>396727561.13</v>
      </c>
      <c r="H48" s="35">
        <v>355018736.29</v>
      </c>
      <c r="I48" s="35">
        <v>430053584.57</v>
      </c>
      <c r="J48" s="35">
        <v>184489917.51</v>
      </c>
      <c r="K48" s="35">
        <v>41708824.84</v>
      </c>
    </row>
    <row r="49" spans="1:11" ht="12.75">
      <c r="A49" s="20" t="s">
        <v>39</v>
      </c>
      <c r="B49" s="21"/>
      <c r="C49" s="35">
        <v>0</v>
      </c>
      <c r="D49" s="35">
        <v>0</v>
      </c>
      <c r="E49" s="35">
        <v>0</v>
      </c>
      <c r="F49" s="35">
        <v>0</v>
      </c>
      <c r="G49" s="35" t="s">
        <v>63</v>
      </c>
      <c r="H49" s="35">
        <v>0</v>
      </c>
      <c r="I49" s="35">
        <v>0</v>
      </c>
      <c r="J49" s="35">
        <v>0</v>
      </c>
      <c r="K49" s="35">
        <v>0</v>
      </c>
    </row>
    <row r="50" spans="1:11" ht="12.75">
      <c r="A50" s="20" t="s">
        <v>40</v>
      </c>
      <c r="B50" s="21"/>
      <c r="C50" s="35">
        <v>896605000</v>
      </c>
      <c r="D50" s="35">
        <v>157918063.21</v>
      </c>
      <c r="E50" s="35">
        <v>1054523063.21</v>
      </c>
      <c r="F50" s="35">
        <v>581217478.64</v>
      </c>
      <c r="G50" s="35" t="s">
        <v>64</v>
      </c>
      <c r="H50" s="35">
        <v>355018736.29</v>
      </c>
      <c r="I50" s="35">
        <v>430053584.57</v>
      </c>
      <c r="J50" s="35">
        <v>184489917.51</v>
      </c>
      <c r="K50" s="35">
        <v>41708824.84</v>
      </c>
    </row>
    <row r="52" spans="1:7" ht="12.75">
      <c r="A52" s="33" t="s">
        <v>41</v>
      </c>
      <c r="F52" s="48" t="s">
        <v>42</v>
      </c>
      <c r="G52" s="48"/>
    </row>
    <row r="53" spans="1:7" ht="12.75">
      <c r="A53" s="34" t="s">
        <v>45</v>
      </c>
      <c r="F53" s="49" t="s">
        <v>43</v>
      </c>
      <c r="G53" s="49"/>
    </row>
  </sheetData>
  <sheetProtection/>
  <mergeCells count="4">
    <mergeCell ref="A5:K5"/>
    <mergeCell ref="A1:F3"/>
    <mergeCell ref="F52:G52"/>
    <mergeCell ref="F53:G5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39"/>
  <sheetViews>
    <sheetView zoomScalePageLayoutView="0" workbookViewId="0" topLeftCell="A1">
      <selection activeCell="A1" sqref="A1:F3"/>
    </sheetView>
  </sheetViews>
  <sheetFormatPr defaultColWidth="9.140625" defaultRowHeight="12.75"/>
  <cols>
    <col min="1" max="1" width="57.00390625" style="1" customWidth="1"/>
    <col min="2" max="2" width="12.00390625" style="1" bestFit="1" customWidth="1"/>
    <col min="3" max="3" width="12.00390625" style="1" customWidth="1"/>
    <col min="4" max="6" width="12.00390625" style="1" bestFit="1" customWidth="1"/>
    <col min="7" max="7" width="10.140625" style="1" customWidth="1"/>
    <col min="8" max="8" width="11.140625" style="1" bestFit="1" customWidth="1"/>
    <col min="9" max="9" width="9.28125" style="1" bestFit="1" customWidth="1"/>
    <col min="10" max="10" width="10.140625" style="1" customWidth="1"/>
    <col min="11" max="11" width="10.28125" style="1" customWidth="1"/>
    <col min="12" max="12" width="12.00390625" style="1" bestFit="1" customWidth="1"/>
    <col min="13" max="16384" width="9.140625" style="1" customWidth="1"/>
  </cols>
  <sheetData>
    <row r="1" spans="1:6" ht="12.75" customHeight="1">
      <c r="A1" s="47" t="s">
        <v>44</v>
      </c>
      <c r="B1" s="47"/>
      <c r="C1" s="47"/>
      <c r="D1" s="47"/>
      <c r="E1" s="47"/>
      <c r="F1" s="47"/>
    </row>
    <row r="2" spans="1:6" ht="12.75" customHeight="1">
      <c r="A2" s="47"/>
      <c r="B2" s="47"/>
      <c r="C2" s="47"/>
      <c r="D2" s="47"/>
      <c r="E2" s="47"/>
      <c r="F2" s="47"/>
    </row>
    <row r="3" spans="1:6" ht="12.75">
      <c r="A3" s="47"/>
      <c r="B3" s="47"/>
      <c r="C3" s="47"/>
      <c r="D3" s="47"/>
      <c r="E3" s="47"/>
      <c r="F3" s="47"/>
    </row>
    <row r="4" ht="12.75"/>
    <row r="5" ht="12.75">
      <c r="A5" s="198" t="s">
        <v>555</v>
      </c>
    </row>
    <row r="7" spans="1:13" ht="24.75" customHeight="1">
      <c r="A7" s="199" t="s">
        <v>556</v>
      </c>
      <c r="B7" s="200" t="s">
        <v>557</v>
      </c>
      <c r="C7" s="200"/>
      <c r="D7" s="200" t="s">
        <v>558</v>
      </c>
      <c r="E7" s="200" t="s">
        <v>559</v>
      </c>
      <c r="F7" s="200"/>
      <c r="G7" s="200"/>
      <c r="H7" s="200"/>
      <c r="I7" s="201" t="s">
        <v>560</v>
      </c>
      <c r="J7" s="202"/>
      <c r="K7" s="200" t="s">
        <v>561</v>
      </c>
      <c r="L7" s="200"/>
      <c r="M7" s="203"/>
    </row>
    <row r="8" spans="1:13" ht="12.75">
      <c r="A8" s="204" t="s">
        <v>562</v>
      </c>
      <c r="B8" s="200" t="s">
        <v>563</v>
      </c>
      <c r="C8" s="166" t="s">
        <v>564</v>
      </c>
      <c r="D8" s="200"/>
      <c r="E8" s="200" t="s">
        <v>565</v>
      </c>
      <c r="F8" s="200"/>
      <c r="G8" s="200" t="s">
        <v>566</v>
      </c>
      <c r="H8" s="200"/>
      <c r="I8" s="200" t="s">
        <v>567</v>
      </c>
      <c r="J8" s="205" t="s">
        <v>564</v>
      </c>
      <c r="K8" s="200" t="s">
        <v>563</v>
      </c>
      <c r="L8" s="205" t="s">
        <v>564</v>
      </c>
      <c r="M8" s="203"/>
    </row>
    <row r="9" spans="1:13" ht="21">
      <c r="A9" s="206" t="s">
        <v>568</v>
      </c>
      <c r="B9" s="200"/>
      <c r="C9" s="166"/>
      <c r="D9" s="200"/>
      <c r="E9" s="207" t="s">
        <v>563</v>
      </c>
      <c r="F9" s="208" t="s">
        <v>564</v>
      </c>
      <c r="G9" s="207" t="s">
        <v>563</v>
      </c>
      <c r="H9" s="208" t="s">
        <v>564</v>
      </c>
      <c r="I9" s="200"/>
      <c r="J9" s="205"/>
      <c r="K9" s="200"/>
      <c r="L9" s="205"/>
      <c r="M9" s="203"/>
    </row>
    <row r="10" spans="1:12" s="89" customFormat="1" ht="18.75">
      <c r="A10" s="209" t="s">
        <v>569</v>
      </c>
      <c r="B10" s="210"/>
      <c r="C10" s="163"/>
      <c r="D10" s="210"/>
      <c r="E10" s="163"/>
      <c r="F10" s="210"/>
      <c r="G10" s="163"/>
      <c r="H10" s="210"/>
      <c r="I10" s="163"/>
      <c r="J10" s="210"/>
      <c r="K10" s="163"/>
      <c r="L10" s="210"/>
    </row>
    <row r="11" spans="1:12" s="89" customFormat="1" ht="11.25">
      <c r="A11" s="150" t="s">
        <v>570</v>
      </c>
      <c r="B11" s="151">
        <v>0</v>
      </c>
      <c r="C11" s="184">
        <v>11228.61</v>
      </c>
      <c r="D11" s="151">
        <v>0</v>
      </c>
      <c r="E11" s="184">
        <v>0</v>
      </c>
      <c r="F11" s="151">
        <v>0</v>
      </c>
      <c r="G11" s="184">
        <v>0</v>
      </c>
      <c r="H11" s="151">
        <v>11228.61</v>
      </c>
      <c r="I11" s="184">
        <v>0</v>
      </c>
      <c r="J11" s="151">
        <v>0</v>
      </c>
      <c r="K11" s="184">
        <v>0</v>
      </c>
      <c r="L11" s="151">
        <v>0</v>
      </c>
    </row>
    <row r="12" spans="1:12" s="89" customFormat="1" ht="11.25">
      <c r="A12" s="150" t="s">
        <v>571</v>
      </c>
      <c r="B12" s="151">
        <v>0</v>
      </c>
      <c r="C12" s="184">
        <v>264471.81</v>
      </c>
      <c r="D12" s="151">
        <v>29170.34</v>
      </c>
      <c r="E12" s="184">
        <v>0</v>
      </c>
      <c r="F12" s="151">
        <v>29170.34</v>
      </c>
      <c r="G12" s="184">
        <v>0</v>
      </c>
      <c r="H12" s="151">
        <v>0</v>
      </c>
      <c r="I12" s="184">
        <v>0</v>
      </c>
      <c r="J12" s="151">
        <v>0</v>
      </c>
      <c r="K12" s="184">
        <v>0</v>
      </c>
      <c r="L12" s="151">
        <v>235301.47</v>
      </c>
    </row>
    <row r="13" spans="1:12" s="89" customFormat="1" ht="11.25">
      <c r="A13" s="150" t="s">
        <v>572</v>
      </c>
      <c r="B13" s="151">
        <v>0</v>
      </c>
      <c r="C13" s="184">
        <v>13392.17</v>
      </c>
      <c r="D13" s="151">
        <v>0</v>
      </c>
      <c r="E13" s="184">
        <v>0</v>
      </c>
      <c r="F13" s="151">
        <v>0</v>
      </c>
      <c r="G13" s="184">
        <v>0</v>
      </c>
      <c r="H13" s="151">
        <v>0</v>
      </c>
      <c r="I13" s="184">
        <v>0</v>
      </c>
      <c r="J13" s="151">
        <v>0</v>
      </c>
      <c r="K13" s="184">
        <v>0</v>
      </c>
      <c r="L13" s="151">
        <v>13392.17</v>
      </c>
    </row>
    <row r="14" spans="1:12" s="89" customFormat="1" ht="11.25">
      <c r="A14" s="150" t="s">
        <v>573</v>
      </c>
      <c r="B14" s="151">
        <v>90877.51</v>
      </c>
      <c r="C14" s="184">
        <v>647155.58</v>
      </c>
      <c r="D14" s="151">
        <v>1032563.42</v>
      </c>
      <c r="E14" s="184">
        <v>90877.51</v>
      </c>
      <c r="F14" s="151">
        <v>616817.78</v>
      </c>
      <c r="G14" s="184">
        <v>0</v>
      </c>
      <c r="H14" s="151">
        <v>0</v>
      </c>
      <c r="I14" s="184">
        <v>0</v>
      </c>
      <c r="J14" s="151">
        <v>0</v>
      </c>
      <c r="K14" s="184">
        <v>0</v>
      </c>
      <c r="L14" s="151">
        <v>30337.8</v>
      </c>
    </row>
    <row r="15" spans="1:12" s="89" customFormat="1" ht="11.25">
      <c r="A15" s="150" t="s">
        <v>574</v>
      </c>
      <c r="B15" s="151">
        <v>3240245.4</v>
      </c>
      <c r="C15" s="184">
        <v>16278453.01</v>
      </c>
      <c r="D15" s="151">
        <v>14153440.08</v>
      </c>
      <c r="E15" s="184">
        <v>3223549.49</v>
      </c>
      <c r="F15" s="151">
        <v>13302936.75</v>
      </c>
      <c r="G15" s="184">
        <v>16533.68</v>
      </c>
      <c r="H15" s="151">
        <v>790985.64</v>
      </c>
      <c r="I15" s="184">
        <v>0</v>
      </c>
      <c r="J15" s="151">
        <v>0</v>
      </c>
      <c r="K15" s="184">
        <v>162.23</v>
      </c>
      <c r="L15" s="151">
        <v>2184530.62</v>
      </c>
    </row>
    <row r="16" spans="1:12" s="89" customFormat="1" ht="11.25">
      <c r="A16" s="150" t="s">
        <v>575</v>
      </c>
      <c r="B16" s="151">
        <v>0</v>
      </c>
      <c r="C16" s="184">
        <v>16860</v>
      </c>
      <c r="D16" s="151">
        <v>135</v>
      </c>
      <c r="E16" s="184">
        <v>0</v>
      </c>
      <c r="F16" s="151">
        <v>135</v>
      </c>
      <c r="G16" s="184">
        <v>0</v>
      </c>
      <c r="H16" s="151">
        <v>16725</v>
      </c>
      <c r="I16" s="184">
        <v>0</v>
      </c>
      <c r="J16" s="151">
        <v>0</v>
      </c>
      <c r="K16" s="184">
        <v>0</v>
      </c>
      <c r="L16" s="151">
        <v>0</v>
      </c>
    </row>
    <row r="17" spans="1:12" s="89" customFormat="1" ht="11.25">
      <c r="A17" s="150" t="s">
        <v>576</v>
      </c>
      <c r="B17" s="151">
        <v>0</v>
      </c>
      <c r="C17" s="184">
        <v>2122143.35</v>
      </c>
      <c r="D17" s="151">
        <v>871090.34</v>
      </c>
      <c r="E17" s="184">
        <v>0</v>
      </c>
      <c r="F17" s="151">
        <v>871090.34</v>
      </c>
      <c r="G17" s="184">
        <v>0</v>
      </c>
      <c r="H17" s="151">
        <v>0</v>
      </c>
      <c r="I17" s="184">
        <v>0</v>
      </c>
      <c r="J17" s="151">
        <v>0</v>
      </c>
      <c r="K17" s="184">
        <v>0</v>
      </c>
      <c r="L17" s="151">
        <v>1251053.01</v>
      </c>
    </row>
    <row r="18" spans="1:12" s="89" customFormat="1" ht="11.25">
      <c r="A18" s="150" t="s">
        <v>577</v>
      </c>
      <c r="B18" s="151">
        <v>426281.07</v>
      </c>
      <c r="C18" s="184">
        <v>571554.47</v>
      </c>
      <c r="D18" s="151">
        <v>537207.05</v>
      </c>
      <c r="E18" s="184">
        <v>425810.27</v>
      </c>
      <c r="F18" s="151">
        <v>537207.05</v>
      </c>
      <c r="G18" s="184">
        <v>0</v>
      </c>
      <c r="H18" s="151">
        <v>32743.42</v>
      </c>
      <c r="I18" s="184">
        <v>0</v>
      </c>
      <c r="J18" s="151">
        <v>0</v>
      </c>
      <c r="K18" s="184">
        <v>470.8</v>
      </c>
      <c r="L18" s="151">
        <v>1604</v>
      </c>
    </row>
    <row r="19" spans="1:12" s="89" customFormat="1" ht="11.25">
      <c r="A19" s="150" t="s">
        <v>578</v>
      </c>
      <c r="B19" s="151">
        <v>693013.47</v>
      </c>
      <c r="C19" s="184">
        <v>1253896.62</v>
      </c>
      <c r="D19" s="151">
        <v>1189629.6</v>
      </c>
      <c r="E19" s="184">
        <v>693013.47</v>
      </c>
      <c r="F19" s="151">
        <v>1165029.6</v>
      </c>
      <c r="G19" s="184">
        <v>0</v>
      </c>
      <c r="H19" s="151">
        <v>88327.02</v>
      </c>
      <c r="I19" s="184">
        <v>0</v>
      </c>
      <c r="J19" s="151">
        <v>0</v>
      </c>
      <c r="K19" s="184">
        <v>0</v>
      </c>
      <c r="L19" s="151">
        <v>540</v>
      </c>
    </row>
    <row r="20" spans="1:12" s="89" customFormat="1" ht="11.25">
      <c r="A20" s="150" t="s">
        <v>579</v>
      </c>
      <c r="B20" s="151">
        <v>0</v>
      </c>
      <c r="C20" s="184">
        <v>98697.06</v>
      </c>
      <c r="D20" s="151">
        <v>77718.68</v>
      </c>
      <c r="E20" s="184">
        <v>0</v>
      </c>
      <c r="F20" s="151">
        <v>77718.68</v>
      </c>
      <c r="G20" s="184">
        <v>0</v>
      </c>
      <c r="H20" s="151">
        <v>0</v>
      </c>
      <c r="I20" s="184">
        <v>0</v>
      </c>
      <c r="J20" s="151">
        <v>0</v>
      </c>
      <c r="K20" s="184">
        <v>0</v>
      </c>
      <c r="L20" s="151">
        <v>20978.38</v>
      </c>
    </row>
    <row r="21" spans="1:12" s="89" customFormat="1" ht="11.25">
      <c r="A21" s="150" t="s">
        <v>580</v>
      </c>
      <c r="B21" s="151">
        <v>32779.58</v>
      </c>
      <c r="C21" s="184">
        <v>29791.33</v>
      </c>
      <c r="D21" s="151">
        <v>29791.33</v>
      </c>
      <c r="E21" s="184">
        <v>32779.58</v>
      </c>
      <c r="F21" s="151">
        <v>29791.33</v>
      </c>
      <c r="G21" s="184">
        <v>0</v>
      </c>
      <c r="H21" s="151">
        <v>0</v>
      </c>
      <c r="I21" s="184">
        <v>0</v>
      </c>
      <c r="J21" s="151">
        <v>0</v>
      </c>
      <c r="K21" s="184">
        <v>0</v>
      </c>
      <c r="L21" s="151">
        <v>0</v>
      </c>
    </row>
    <row r="22" spans="1:12" s="89" customFormat="1" ht="11.25">
      <c r="A22" s="150" t="s">
        <v>581</v>
      </c>
      <c r="B22" s="151">
        <v>4284764.8</v>
      </c>
      <c r="C22" s="184">
        <v>5430838.39</v>
      </c>
      <c r="D22" s="151">
        <v>6035268.63</v>
      </c>
      <c r="E22" s="184">
        <v>4281974.3</v>
      </c>
      <c r="F22" s="151">
        <v>5275883.69</v>
      </c>
      <c r="G22" s="184">
        <v>1596.45</v>
      </c>
      <c r="H22" s="151">
        <v>152250.53</v>
      </c>
      <c r="I22" s="184">
        <v>0</v>
      </c>
      <c r="J22" s="151">
        <v>0</v>
      </c>
      <c r="K22" s="184">
        <v>1194.05</v>
      </c>
      <c r="L22" s="151">
        <v>2704.17</v>
      </c>
    </row>
    <row r="23" spans="1:12" s="89" customFormat="1" ht="11.25">
      <c r="A23" s="150" t="s">
        <v>582</v>
      </c>
      <c r="B23" s="151">
        <v>199670.96</v>
      </c>
      <c r="C23" s="184">
        <v>35670.74</v>
      </c>
      <c r="D23" s="151">
        <v>3321.78</v>
      </c>
      <c r="E23" s="184">
        <v>199481.46</v>
      </c>
      <c r="F23" s="151">
        <v>2949.98</v>
      </c>
      <c r="G23" s="184">
        <v>189.5</v>
      </c>
      <c r="H23" s="151">
        <v>32720.76</v>
      </c>
      <c r="I23" s="184">
        <v>0</v>
      </c>
      <c r="J23" s="151">
        <v>0</v>
      </c>
      <c r="K23" s="184">
        <v>0</v>
      </c>
      <c r="L23" s="151">
        <v>0</v>
      </c>
    </row>
    <row r="24" spans="1:12" s="89" customFormat="1" ht="11.25">
      <c r="A24" s="150" t="s">
        <v>583</v>
      </c>
      <c r="B24" s="151">
        <v>0</v>
      </c>
      <c r="C24" s="184">
        <v>476720.1</v>
      </c>
      <c r="D24" s="151">
        <v>0</v>
      </c>
      <c r="E24" s="184">
        <v>0</v>
      </c>
      <c r="F24" s="151">
        <v>0</v>
      </c>
      <c r="G24" s="184">
        <v>0</v>
      </c>
      <c r="H24" s="151">
        <v>0</v>
      </c>
      <c r="I24" s="184">
        <v>0</v>
      </c>
      <c r="J24" s="151">
        <v>0</v>
      </c>
      <c r="K24" s="184">
        <v>0</v>
      </c>
      <c r="L24" s="151">
        <v>476720.1</v>
      </c>
    </row>
    <row r="25" spans="1:12" s="89" customFormat="1" ht="11.25">
      <c r="A25" s="150" t="s">
        <v>584</v>
      </c>
      <c r="B25" s="151">
        <v>0</v>
      </c>
      <c r="C25" s="184">
        <v>216135.93</v>
      </c>
      <c r="D25" s="151">
        <v>216135.93</v>
      </c>
      <c r="E25" s="184">
        <v>0</v>
      </c>
      <c r="F25" s="151">
        <v>216135.93</v>
      </c>
      <c r="G25" s="184">
        <v>0</v>
      </c>
      <c r="H25" s="151">
        <v>0</v>
      </c>
      <c r="I25" s="184">
        <v>0</v>
      </c>
      <c r="J25" s="151">
        <v>0</v>
      </c>
      <c r="K25" s="184">
        <v>0</v>
      </c>
      <c r="L25" s="151">
        <v>0</v>
      </c>
    </row>
    <row r="26" spans="1:12" s="89" customFormat="1" ht="11.25">
      <c r="A26" s="150" t="s">
        <v>585</v>
      </c>
      <c r="B26" s="151">
        <v>1669381.22</v>
      </c>
      <c r="C26" s="184">
        <v>0</v>
      </c>
      <c r="D26" s="151">
        <v>0</v>
      </c>
      <c r="E26" s="184">
        <v>1669381.22</v>
      </c>
      <c r="F26" s="151">
        <v>0</v>
      </c>
      <c r="G26" s="184">
        <v>0</v>
      </c>
      <c r="H26" s="151">
        <v>0</v>
      </c>
      <c r="I26" s="184">
        <v>0</v>
      </c>
      <c r="J26" s="151">
        <v>0</v>
      </c>
      <c r="K26" s="184">
        <v>0</v>
      </c>
      <c r="L26" s="151">
        <v>0</v>
      </c>
    </row>
    <row r="27" spans="1:12" s="89" customFormat="1" ht="11.25">
      <c r="A27" s="150" t="s">
        <v>586</v>
      </c>
      <c r="B27" s="151">
        <v>937691.65</v>
      </c>
      <c r="C27" s="184">
        <v>0</v>
      </c>
      <c r="D27" s="151">
        <v>0</v>
      </c>
      <c r="E27" s="184">
        <v>937691.65</v>
      </c>
      <c r="F27" s="151">
        <v>0</v>
      </c>
      <c r="G27" s="184">
        <v>0</v>
      </c>
      <c r="H27" s="151">
        <v>0</v>
      </c>
      <c r="I27" s="184">
        <v>0</v>
      </c>
      <c r="J27" s="151">
        <v>0</v>
      </c>
      <c r="K27" s="184">
        <v>0</v>
      </c>
      <c r="L27" s="151">
        <v>0</v>
      </c>
    </row>
    <row r="28" spans="1:12" s="89" customFormat="1" ht="11.25">
      <c r="A28" s="150" t="s">
        <v>587</v>
      </c>
      <c r="B28" s="151">
        <v>5700</v>
      </c>
      <c r="C28" s="184">
        <v>5700</v>
      </c>
      <c r="D28" s="151">
        <v>5700</v>
      </c>
      <c r="E28" s="184">
        <v>5700</v>
      </c>
      <c r="F28" s="151">
        <v>5700</v>
      </c>
      <c r="G28" s="184">
        <v>0</v>
      </c>
      <c r="H28" s="151">
        <v>0</v>
      </c>
      <c r="I28" s="184">
        <v>0</v>
      </c>
      <c r="J28" s="151">
        <v>0</v>
      </c>
      <c r="K28" s="184">
        <v>0</v>
      </c>
      <c r="L28" s="151">
        <v>0</v>
      </c>
    </row>
    <row r="29" spans="1:12" s="89" customFormat="1" ht="11.25">
      <c r="A29" s="150" t="s">
        <v>588</v>
      </c>
      <c r="B29" s="151">
        <v>1597.4</v>
      </c>
      <c r="C29" s="184">
        <v>1839.94</v>
      </c>
      <c r="D29" s="151">
        <v>1040.06</v>
      </c>
      <c r="E29" s="184">
        <v>1597.4</v>
      </c>
      <c r="F29" s="151">
        <v>1040.06</v>
      </c>
      <c r="G29" s="184">
        <v>0</v>
      </c>
      <c r="H29" s="151">
        <v>799.88</v>
      </c>
      <c r="I29" s="184">
        <v>0</v>
      </c>
      <c r="J29" s="151">
        <v>0</v>
      </c>
      <c r="K29" s="184">
        <v>0</v>
      </c>
      <c r="L29" s="151">
        <v>0</v>
      </c>
    </row>
    <row r="30" spans="1:12" s="89" customFormat="1" ht="11.25">
      <c r="A30" s="150" t="s">
        <v>589</v>
      </c>
      <c r="B30" s="151">
        <v>6450</v>
      </c>
      <c r="C30" s="184">
        <v>6450</v>
      </c>
      <c r="D30" s="151">
        <v>6450</v>
      </c>
      <c r="E30" s="184">
        <v>6450</v>
      </c>
      <c r="F30" s="151">
        <v>6450</v>
      </c>
      <c r="G30" s="184">
        <v>0</v>
      </c>
      <c r="H30" s="151">
        <v>0</v>
      </c>
      <c r="I30" s="184">
        <v>0</v>
      </c>
      <c r="J30" s="151">
        <v>0</v>
      </c>
      <c r="K30" s="184">
        <v>0</v>
      </c>
      <c r="L30" s="151">
        <v>0</v>
      </c>
    </row>
    <row r="31" spans="1:12" s="89" customFormat="1" ht="11.25">
      <c r="A31" s="150" t="s">
        <v>590</v>
      </c>
      <c r="B31" s="151">
        <v>0</v>
      </c>
      <c r="C31" s="184">
        <v>1900</v>
      </c>
      <c r="D31" s="151">
        <v>1900</v>
      </c>
      <c r="E31" s="184">
        <v>0</v>
      </c>
      <c r="F31" s="151">
        <v>1900</v>
      </c>
      <c r="G31" s="184">
        <v>0</v>
      </c>
      <c r="H31" s="151">
        <v>0</v>
      </c>
      <c r="I31" s="184">
        <v>0</v>
      </c>
      <c r="J31" s="151">
        <v>0</v>
      </c>
      <c r="K31" s="184">
        <v>0</v>
      </c>
      <c r="L31" s="151">
        <v>0</v>
      </c>
    </row>
    <row r="32" spans="1:12" s="89" customFormat="1" ht="11.25">
      <c r="A32" s="150" t="s">
        <v>591</v>
      </c>
      <c r="B32" s="151">
        <v>0</v>
      </c>
      <c r="C32" s="184">
        <v>6136.59</v>
      </c>
      <c r="D32" s="151">
        <v>5713.19</v>
      </c>
      <c r="E32" s="184">
        <v>0</v>
      </c>
      <c r="F32" s="151">
        <v>5713.19</v>
      </c>
      <c r="G32" s="184">
        <v>0</v>
      </c>
      <c r="H32" s="151">
        <v>423.4</v>
      </c>
      <c r="I32" s="184">
        <v>0</v>
      </c>
      <c r="J32" s="151">
        <v>0</v>
      </c>
      <c r="K32" s="184">
        <v>0</v>
      </c>
      <c r="L32" s="151">
        <v>0</v>
      </c>
    </row>
    <row r="33" spans="1:12" s="89" customFormat="1" ht="11.25">
      <c r="A33" s="150" t="s">
        <v>592</v>
      </c>
      <c r="B33" s="151">
        <v>18417</v>
      </c>
      <c r="C33" s="184">
        <v>106372.55</v>
      </c>
      <c r="D33" s="151">
        <v>133542.74</v>
      </c>
      <c r="E33" s="184">
        <v>18417</v>
      </c>
      <c r="F33" s="151">
        <v>106142.74</v>
      </c>
      <c r="G33" s="184">
        <v>0</v>
      </c>
      <c r="H33" s="151">
        <v>229.81</v>
      </c>
      <c r="I33" s="184">
        <v>0</v>
      </c>
      <c r="J33" s="151">
        <v>0</v>
      </c>
      <c r="K33" s="184">
        <v>0</v>
      </c>
      <c r="L33" s="151">
        <v>0</v>
      </c>
    </row>
    <row r="34" spans="1:12" s="89" customFormat="1" ht="11.25">
      <c r="A34" s="150" t="s">
        <v>593</v>
      </c>
      <c r="B34" s="151">
        <v>29253.45</v>
      </c>
      <c r="C34" s="184">
        <v>573793.72</v>
      </c>
      <c r="D34" s="151">
        <v>319657.52</v>
      </c>
      <c r="E34" s="184">
        <v>29210.89</v>
      </c>
      <c r="F34" s="151">
        <v>319657.52</v>
      </c>
      <c r="G34" s="184">
        <v>42.56</v>
      </c>
      <c r="H34" s="151">
        <v>254136.2</v>
      </c>
      <c r="I34" s="184">
        <v>0</v>
      </c>
      <c r="J34" s="151">
        <v>0</v>
      </c>
      <c r="K34" s="184">
        <v>0</v>
      </c>
      <c r="L34" s="151">
        <v>0</v>
      </c>
    </row>
    <row r="35" spans="1:12" s="89" customFormat="1" ht="11.25">
      <c r="A35" s="150" t="s">
        <v>594</v>
      </c>
      <c r="B35" s="151">
        <v>0</v>
      </c>
      <c r="C35" s="184">
        <v>12290.87</v>
      </c>
      <c r="D35" s="151">
        <v>0</v>
      </c>
      <c r="E35" s="184">
        <v>0</v>
      </c>
      <c r="F35" s="151">
        <v>0</v>
      </c>
      <c r="G35" s="184">
        <v>0</v>
      </c>
      <c r="H35" s="151">
        <v>12290.87</v>
      </c>
      <c r="I35" s="184">
        <v>0</v>
      </c>
      <c r="J35" s="151">
        <v>0</v>
      </c>
      <c r="K35" s="184">
        <v>0</v>
      </c>
      <c r="L35" s="151">
        <v>0</v>
      </c>
    </row>
    <row r="36" spans="1:12" s="89" customFormat="1" ht="11.25">
      <c r="A36" s="150" t="s">
        <v>595</v>
      </c>
      <c r="B36" s="151">
        <v>0</v>
      </c>
      <c r="C36" s="184">
        <v>15400</v>
      </c>
      <c r="D36" s="151">
        <v>0</v>
      </c>
      <c r="E36" s="184">
        <v>0</v>
      </c>
      <c r="F36" s="151">
        <v>0</v>
      </c>
      <c r="G36" s="184">
        <v>0</v>
      </c>
      <c r="H36" s="151">
        <v>15400</v>
      </c>
      <c r="I36" s="184">
        <v>0</v>
      </c>
      <c r="J36" s="151">
        <v>0</v>
      </c>
      <c r="K36" s="184">
        <v>0</v>
      </c>
      <c r="L36" s="151">
        <v>0</v>
      </c>
    </row>
    <row r="37" spans="1:12" s="89" customFormat="1" ht="11.25">
      <c r="A37" s="150" t="s">
        <v>596</v>
      </c>
      <c r="B37" s="151">
        <v>0</v>
      </c>
      <c r="C37" s="184">
        <v>171412.38</v>
      </c>
      <c r="D37" s="151">
        <v>171412.38</v>
      </c>
      <c r="E37" s="184">
        <v>0</v>
      </c>
      <c r="F37" s="151">
        <v>171412.38</v>
      </c>
      <c r="G37" s="184">
        <v>0</v>
      </c>
      <c r="H37" s="151">
        <v>0</v>
      </c>
      <c r="I37" s="184">
        <v>0</v>
      </c>
      <c r="J37" s="151">
        <v>0</v>
      </c>
      <c r="K37" s="184">
        <v>0</v>
      </c>
      <c r="L37" s="151">
        <v>0</v>
      </c>
    </row>
    <row r="38" spans="1:12" s="89" customFormat="1" ht="11.25">
      <c r="A38" s="150" t="s">
        <v>597</v>
      </c>
      <c r="B38" s="151">
        <v>0</v>
      </c>
      <c r="C38" s="184">
        <v>126292.18</v>
      </c>
      <c r="D38" s="151">
        <v>113038.97</v>
      </c>
      <c r="E38" s="184">
        <v>0</v>
      </c>
      <c r="F38" s="151">
        <v>113038.97</v>
      </c>
      <c r="G38" s="184">
        <v>0</v>
      </c>
      <c r="H38" s="151">
        <v>13253.21</v>
      </c>
      <c r="I38" s="184">
        <v>0</v>
      </c>
      <c r="J38" s="151">
        <v>0</v>
      </c>
      <c r="K38" s="184">
        <v>0</v>
      </c>
      <c r="L38" s="151">
        <v>0</v>
      </c>
    </row>
    <row r="39" spans="1:12" s="89" customFormat="1" ht="11.25">
      <c r="A39" s="150" t="s">
        <v>598</v>
      </c>
      <c r="B39" s="151">
        <v>0</v>
      </c>
      <c r="C39" s="184">
        <v>48750.02</v>
      </c>
      <c r="D39" s="151">
        <v>0</v>
      </c>
      <c r="E39" s="184">
        <v>0</v>
      </c>
      <c r="F39" s="151">
        <v>0</v>
      </c>
      <c r="G39" s="184">
        <v>0</v>
      </c>
      <c r="H39" s="151">
        <v>0</v>
      </c>
      <c r="I39" s="184">
        <v>0</v>
      </c>
      <c r="J39" s="151">
        <v>0</v>
      </c>
      <c r="K39" s="184">
        <v>0</v>
      </c>
      <c r="L39" s="151">
        <v>48750.02</v>
      </c>
    </row>
    <row r="40" spans="1:12" s="89" customFormat="1" ht="11.25">
      <c r="A40" s="150" t="s">
        <v>599</v>
      </c>
      <c r="B40" s="151">
        <v>0</v>
      </c>
      <c r="C40" s="184">
        <v>2493854.46</v>
      </c>
      <c r="D40" s="151">
        <v>0</v>
      </c>
      <c r="E40" s="184">
        <v>0</v>
      </c>
      <c r="F40" s="151">
        <v>0</v>
      </c>
      <c r="G40" s="184">
        <v>0</v>
      </c>
      <c r="H40" s="151">
        <v>0</v>
      </c>
      <c r="I40" s="184">
        <v>0</v>
      </c>
      <c r="J40" s="151">
        <v>0</v>
      </c>
      <c r="K40" s="184">
        <v>0</v>
      </c>
      <c r="L40" s="151">
        <v>2493854.46</v>
      </c>
    </row>
    <row r="41" spans="1:12" s="89" customFormat="1" ht="11.25">
      <c r="A41" s="150" t="s">
        <v>600</v>
      </c>
      <c r="B41" s="151">
        <v>0</v>
      </c>
      <c r="C41" s="184">
        <v>3011238.32</v>
      </c>
      <c r="D41" s="151">
        <v>213056.86</v>
      </c>
      <c r="E41" s="184">
        <v>0</v>
      </c>
      <c r="F41" s="151">
        <v>213056.86</v>
      </c>
      <c r="G41" s="184">
        <v>0</v>
      </c>
      <c r="H41" s="151">
        <v>0</v>
      </c>
      <c r="I41" s="184">
        <v>0</v>
      </c>
      <c r="J41" s="151">
        <v>0</v>
      </c>
      <c r="K41" s="184">
        <v>0</v>
      </c>
      <c r="L41" s="151">
        <v>2798181.46</v>
      </c>
    </row>
    <row r="42" spans="1:12" s="89" customFormat="1" ht="11.25">
      <c r="A42" s="150" t="s">
        <v>601</v>
      </c>
      <c r="B42" s="151">
        <v>62601.5</v>
      </c>
      <c r="C42" s="184">
        <v>394560.7</v>
      </c>
      <c r="D42" s="151">
        <v>362297</v>
      </c>
      <c r="E42" s="184">
        <v>62601.5</v>
      </c>
      <c r="F42" s="151">
        <v>181148.5</v>
      </c>
      <c r="G42" s="184">
        <v>0</v>
      </c>
      <c r="H42" s="151">
        <v>0</v>
      </c>
      <c r="I42" s="184">
        <v>0</v>
      </c>
      <c r="J42" s="151">
        <v>0</v>
      </c>
      <c r="K42" s="184">
        <v>0</v>
      </c>
      <c r="L42" s="151">
        <v>213412.2</v>
      </c>
    </row>
    <row r="43" spans="1:12" s="89" customFormat="1" ht="11.25">
      <c r="A43" s="150" t="s">
        <v>602</v>
      </c>
      <c r="B43" s="151">
        <v>0</v>
      </c>
      <c r="C43" s="184">
        <v>1133000</v>
      </c>
      <c r="D43" s="151">
        <v>207414.25</v>
      </c>
      <c r="E43" s="184">
        <v>0</v>
      </c>
      <c r="F43" s="151">
        <v>0</v>
      </c>
      <c r="G43" s="184">
        <v>0</v>
      </c>
      <c r="H43" s="151">
        <v>0</v>
      </c>
      <c r="I43" s="184">
        <v>0</v>
      </c>
      <c r="J43" s="151">
        <v>0</v>
      </c>
      <c r="K43" s="184">
        <v>0</v>
      </c>
      <c r="L43" s="151">
        <v>1133000</v>
      </c>
    </row>
    <row r="44" spans="1:12" s="89" customFormat="1" ht="11.25">
      <c r="A44" s="150" t="s">
        <v>603</v>
      </c>
      <c r="B44" s="151">
        <v>78470.61</v>
      </c>
      <c r="C44" s="184">
        <v>7280</v>
      </c>
      <c r="D44" s="151">
        <v>0</v>
      </c>
      <c r="E44" s="184">
        <v>78470.61</v>
      </c>
      <c r="F44" s="151">
        <v>0</v>
      </c>
      <c r="G44" s="184">
        <v>0</v>
      </c>
      <c r="H44" s="151">
        <v>7280</v>
      </c>
      <c r="I44" s="184">
        <v>0</v>
      </c>
      <c r="J44" s="151">
        <v>0</v>
      </c>
      <c r="K44" s="184">
        <v>0</v>
      </c>
      <c r="L44" s="151">
        <v>0</v>
      </c>
    </row>
    <row r="45" spans="1:12" s="89" customFormat="1" ht="11.25">
      <c r="A45" s="150" t="s">
        <v>604</v>
      </c>
      <c r="B45" s="151">
        <v>0</v>
      </c>
      <c r="C45" s="184">
        <v>50738.5</v>
      </c>
      <c r="D45" s="151">
        <v>49855</v>
      </c>
      <c r="E45" s="184">
        <v>0</v>
      </c>
      <c r="F45" s="151">
        <v>49855</v>
      </c>
      <c r="G45" s="184">
        <v>0</v>
      </c>
      <c r="H45" s="151">
        <v>883.5</v>
      </c>
      <c r="I45" s="184">
        <v>0</v>
      </c>
      <c r="J45" s="151">
        <v>0</v>
      </c>
      <c r="K45" s="184">
        <v>0</v>
      </c>
      <c r="L45" s="151">
        <v>0</v>
      </c>
    </row>
    <row r="46" spans="1:12" s="89" customFormat="1" ht="11.25">
      <c r="A46" s="150" t="s">
        <v>605</v>
      </c>
      <c r="B46" s="151">
        <v>828223.54</v>
      </c>
      <c r="C46" s="184">
        <v>1414501.85</v>
      </c>
      <c r="D46" s="151">
        <v>1526089.35</v>
      </c>
      <c r="E46" s="184">
        <v>828223.54</v>
      </c>
      <c r="F46" s="151">
        <v>1364945.23</v>
      </c>
      <c r="G46" s="184">
        <v>0</v>
      </c>
      <c r="H46" s="151">
        <v>36584.38</v>
      </c>
      <c r="I46" s="184">
        <v>0</v>
      </c>
      <c r="J46" s="151">
        <v>0</v>
      </c>
      <c r="K46" s="184">
        <v>0</v>
      </c>
      <c r="L46" s="151">
        <v>12972.24</v>
      </c>
    </row>
    <row r="47" spans="1:12" s="89" customFormat="1" ht="11.25">
      <c r="A47" s="150" t="s">
        <v>606</v>
      </c>
      <c r="B47" s="151">
        <v>641.56</v>
      </c>
      <c r="C47" s="184">
        <v>21530.33</v>
      </c>
      <c r="D47" s="151">
        <v>18209.38</v>
      </c>
      <c r="E47" s="184">
        <v>641.56</v>
      </c>
      <c r="F47" s="151">
        <v>15774.59</v>
      </c>
      <c r="G47" s="184">
        <v>0</v>
      </c>
      <c r="H47" s="151">
        <v>5755.74</v>
      </c>
      <c r="I47" s="184">
        <v>0</v>
      </c>
      <c r="J47" s="151">
        <v>0</v>
      </c>
      <c r="K47" s="184">
        <v>0</v>
      </c>
      <c r="L47" s="151">
        <v>0</v>
      </c>
    </row>
    <row r="48" spans="1:12" s="89" customFormat="1" ht="11.25">
      <c r="A48" s="150" t="s">
        <v>607</v>
      </c>
      <c r="B48" s="151">
        <v>17137.8</v>
      </c>
      <c r="C48" s="184">
        <v>6280.54</v>
      </c>
      <c r="D48" s="151">
        <v>5532.54</v>
      </c>
      <c r="E48" s="184">
        <v>17137.8</v>
      </c>
      <c r="F48" s="151">
        <v>5532.54</v>
      </c>
      <c r="G48" s="184">
        <v>0</v>
      </c>
      <c r="H48" s="151">
        <v>748</v>
      </c>
      <c r="I48" s="184">
        <v>0</v>
      </c>
      <c r="J48" s="151">
        <v>0</v>
      </c>
      <c r="K48" s="184">
        <v>0</v>
      </c>
      <c r="L48" s="151">
        <v>0</v>
      </c>
    </row>
    <row r="49" spans="1:12" s="89" customFormat="1" ht="11.25">
      <c r="A49" s="150" t="s">
        <v>608</v>
      </c>
      <c r="B49" s="151">
        <v>264720.58</v>
      </c>
      <c r="C49" s="184">
        <v>919721.47</v>
      </c>
      <c r="D49" s="151">
        <v>691591.46</v>
      </c>
      <c r="E49" s="184">
        <v>264720.58</v>
      </c>
      <c r="F49" s="151">
        <v>676544.74</v>
      </c>
      <c r="G49" s="184">
        <v>0</v>
      </c>
      <c r="H49" s="151">
        <v>25644.91</v>
      </c>
      <c r="I49" s="184">
        <v>0</v>
      </c>
      <c r="J49" s="151">
        <v>0</v>
      </c>
      <c r="K49" s="184">
        <v>0</v>
      </c>
      <c r="L49" s="151">
        <v>217531.82</v>
      </c>
    </row>
    <row r="50" spans="1:12" s="89" customFormat="1" ht="11.25">
      <c r="A50" s="150" t="s">
        <v>609</v>
      </c>
      <c r="B50" s="151">
        <v>0</v>
      </c>
      <c r="C50" s="184">
        <v>1248</v>
      </c>
      <c r="D50" s="151">
        <v>0</v>
      </c>
      <c r="E50" s="184">
        <v>0</v>
      </c>
      <c r="F50" s="151">
        <v>0</v>
      </c>
      <c r="G50" s="184">
        <v>0</v>
      </c>
      <c r="H50" s="151">
        <v>1248</v>
      </c>
      <c r="I50" s="184">
        <v>0</v>
      </c>
      <c r="J50" s="151">
        <v>0</v>
      </c>
      <c r="K50" s="184">
        <v>0</v>
      </c>
      <c r="L50" s="151">
        <v>0</v>
      </c>
    </row>
    <row r="51" spans="1:12" s="89" customFormat="1" ht="11.25">
      <c r="A51" s="150" t="s">
        <v>610</v>
      </c>
      <c r="B51" s="151">
        <v>0</v>
      </c>
      <c r="C51" s="184">
        <v>624</v>
      </c>
      <c r="D51" s="151">
        <v>0</v>
      </c>
      <c r="E51" s="184">
        <v>0</v>
      </c>
      <c r="F51" s="151">
        <v>0</v>
      </c>
      <c r="G51" s="184">
        <v>0</v>
      </c>
      <c r="H51" s="151">
        <v>624</v>
      </c>
      <c r="I51" s="184">
        <v>0</v>
      </c>
      <c r="J51" s="151">
        <v>0</v>
      </c>
      <c r="K51" s="184">
        <v>0</v>
      </c>
      <c r="L51" s="151">
        <v>0</v>
      </c>
    </row>
    <row r="52" spans="1:12" s="89" customFormat="1" ht="11.25">
      <c r="A52" s="150" t="s">
        <v>611</v>
      </c>
      <c r="B52" s="151">
        <v>0</v>
      </c>
      <c r="C52" s="184">
        <v>258</v>
      </c>
      <c r="D52" s="151">
        <v>0</v>
      </c>
      <c r="E52" s="184">
        <v>0</v>
      </c>
      <c r="F52" s="151">
        <v>0</v>
      </c>
      <c r="G52" s="184">
        <v>0</v>
      </c>
      <c r="H52" s="151">
        <v>258</v>
      </c>
      <c r="I52" s="184">
        <v>0</v>
      </c>
      <c r="J52" s="151">
        <v>0</v>
      </c>
      <c r="K52" s="184">
        <v>0</v>
      </c>
      <c r="L52" s="151">
        <v>0</v>
      </c>
    </row>
    <row r="53" spans="1:12" s="89" customFormat="1" ht="11.25">
      <c r="A53" s="150" t="s">
        <v>612</v>
      </c>
      <c r="B53" s="151">
        <v>0</v>
      </c>
      <c r="C53" s="184">
        <v>60652.74</v>
      </c>
      <c r="D53" s="151">
        <v>57932.19</v>
      </c>
      <c r="E53" s="184">
        <v>0</v>
      </c>
      <c r="F53" s="151">
        <v>57932.19</v>
      </c>
      <c r="G53" s="184">
        <v>0</v>
      </c>
      <c r="H53" s="151">
        <v>2720.55</v>
      </c>
      <c r="I53" s="184">
        <v>0</v>
      </c>
      <c r="J53" s="151">
        <v>0</v>
      </c>
      <c r="K53" s="184">
        <v>0</v>
      </c>
      <c r="L53" s="151">
        <v>0</v>
      </c>
    </row>
    <row r="54" spans="1:12" s="89" customFormat="1" ht="11.25">
      <c r="A54" s="150" t="s">
        <v>613</v>
      </c>
      <c r="B54" s="151">
        <v>355196.41</v>
      </c>
      <c r="C54" s="184">
        <v>1567438.11</v>
      </c>
      <c r="D54" s="151">
        <v>1567168.41</v>
      </c>
      <c r="E54" s="184">
        <v>355196.41</v>
      </c>
      <c r="F54" s="151">
        <v>1567168.41</v>
      </c>
      <c r="G54" s="184">
        <v>0</v>
      </c>
      <c r="H54" s="151">
        <v>269.7</v>
      </c>
      <c r="I54" s="184">
        <v>0</v>
      </c>
      <c r="J54" s="151">
        <v>0</v>
      </c>
      <c r="K54" s="184">
        <v>0</v>
      </c>
      <c r="L54" s="151">
        <v>0</v>
      </c>
    </row>
    <row r="55" spans="1:12" s="89" customFormat="1" ht="11.25">
      <c r="A55" s="150" t="s">
        <v>614</v>
      </c>
      <c r="B55" s="151">
        <v>0</v>
      </c>
      <c r="C55" s="184">
        <v>41273.24</v>
      </c>
      <c r="D55" s="151">
        <v>25733.63</v>
      </c>
      <c r="E55" s="184">
        <v>0</v>
      </c>
      <c r="F55" s="151">
        <v>25733.63</v>
      </c>
      <c r="G55" s="184">
        <v>0</v>
      </c>
      <c r="H55" s="151">
        <v>14275.42</v>
      </c>
      <c r="I55" s="184">
        <v>0</v>
      </c>
      <c r="J55" s="151">
        <v>0</v>
      </c>
      <c r="K55" s="184">
        <v>0</v>
      </c>
      <c r="L55" s="151">
        <v>1264.19</v>
      </c>
    </row>
    <row r="56" spans="1:12" s="89" customFormat="1" ht="11.25">
      <c r="A56" s="150" t="s">
        <v>615</v>
      </c>
      <c r="B56" s="151">
        <v>0</v>
      </c>
      <c r="C56" s="184">
        <v>13664.89</v>
      </c>
      <c r="D56" s="151">
        <v>5149.79</v>
      </c>
      <c r="E56" s="184">
        <v>0</v>
      </c>
      <c r="F56" s="151">
        <v>5149.79</v>
      </c>
      <c r="G56" s="184">
        <v>0</v>
      </c>
      <c r="H56" s="151">
        <v>8515.1</v>
      </c>
      <c r="I56" s="184">
        <v>0</v>
      </c>
      <c r="J56" s="151">
        <v>0</v>
      </c>
      <c r="K56" s="184">
        <v>0</v>
      </c>
      <c r="L56" s="151">
        <v>0</v>
      </c>
    </row>
    <row r="57" spans="1:12" s="89" customFormat="1" ht="11.25">
      <c r="A57" s="150" t="s">
        <v>616</v>
      </c>
      <c r="B57" s="151">
        <v>67599.79</v>
      </c>
      <c r="C57" s="184">
        <v>136034.17</v>
      </c>
      <c r="D57" s="151">
        <v>121757.69</v>
      </c>
      <c r="E57" s="184">
        <v>67599.79</v>
      </c>
      <c r="F57" s="151">
        <v>121757.69</v>
      </c>
      <c r="G57" s="184">
        <v>0</v>
      </c>
      <c r="H57" s="151">
        <v>14276.48</v>
      </c>
      <c r="I57" s="184">
        <v>0</v>
      </c>
      <c r="J57" s="151">
        <v>0</v>
      </c>
      <c r="K57" s="184">
        <v>0</v>
      </c>
      <c r="L57" s="151">
        <v>0</v>
      </c>
    </row>
    <row r="58" spans="1:12" s="89" customFormat="1" ht="11.25">
      <c r="A58" s="150" t="s">
        <v>617</v>
      </c>
      <c r="B58" s="151">
        <v>0</v>
      </c>
      <c r="C58" s="184">
        <v>1200</v>
      </c>
      <c r="D58" s="151">
        <v>1200</v>
      </c>
      <c r="E58" s="184">
        <v>0</v>
      </c>
      <c r="F58" s="151">
        <v>1200</v>
      </c>
      <c r="G58" s="184">
        <v>0</v>
      </c>
      <c r="H58" s="151">
        <v>0</v>
      </c>
      <c r="I58" s="184">
        <v>0</v>
      </c>
      <c r="J58" s="151">
        <v>0</v>
      </c>
      <c r="K58" s="184">
        <v>0</v>
      </c>
      <c r="L58" s="151">
        <v>0</v>
      </c>
    </row>
    <row r="59" spans="1:12" s="89" customFormat="1" ht="11.25">
      <c r="A59" s="150" t="s">
        <v>618</v>
      </c>
      <c r="B59" s="151">
        <v>1418.5</v>
      </c>
      <c r="C59" s="184">
        <v>25615.36</v>
      </c>
      <c r="D59" s="151">
        <v>20225.05</v>
      </c>
      <c r="E59" s="184">
        <v>1418.5</v>
      </c>
      <c r="F59" s="151">
        <v>20225.05</v>
      </c>
      <c r="G59" s="184">
        <v>0</v>
      </c>
      <c r="H59" s="151">
        <v>5390.31</v>
      </c>
      <c r="I59" s="184">
        <v>0</v>
      </c>
      <c r="J59" s="151">
        <v>0</v>
      </c>
      <c r="K59" s="184">
        <v>0</v>
      </c>
      <c r="L59" s="151">
        <v>0</v>
      </c>
    </row>
    <row r="60" spans="1:12" s="89" customFormat="1" ht="11.25">
      <c r="A60" s="150" t="s">
        <v>619</v>
      </c>
      <c r="B60" s="151">
        <v>12654.4</v>
      </c>
      <c r="C60" s="184">
        <v>26206</v>
      </c>
      <c r="D60" s="151">
        <v>13606</v>
      </c>
      <c r="E60" s="184">
        <v>12654.4</v>
      </c>
      <c r="F60" s="151">
        <v>13606</v>
      </c>
      <c r="G60" s="184">
        <v>0</v>
      </c>
      <c r="H60" s="151">
        <v>12600</v>
      </c>
      <c r="I60" s="184">
        <v>0</v>
      </c>
      <c r="J60" s="151">
        <v>0</v>
      </c>
      <c r="K60" s="184">
        <v>0</v>
      </c>
      <c r="L60" s="151">
        <v>0</v>
      </c>
    </row>
    <row r="61" spans="1:12" s="89" customFormat="1" ht="11.25">
      <c r="A61" s="150" t="s">
        <v>620</v>
      </c>
      <c r="B61" s="151">
        <v>0</v>
      </c>
      <c r="C61" s="184">
        <v>3295.39</v>
      </c>
      <c r="D61" s="151">
        <v>3164.62</v>
      </c>
      <c r="E61" s="184">
        <v>0</v>
      </c>
      <c r="F61" s="151">
        <v>3164.62</v>
      </c>
      <c r="G61" s="184">
        <v>0</v>
      </c>
      <c r="H61" s="151">
        <v>130.77</v>
      </c>
      <c r="I61" s="184">
        <v>0</v>
      </c>
      <c r="J61" s="151">
        <v>0</v>
      </c>
      <c r="K61" s="184">
        <v>0</v>
      </c>
      <c r="L61" s="151">
        <v>0</v>
      </c>
    </row>
    <row r="62" spans="1:12" s="89" customFormat="1" ht="11.25">
      <c r="A62" s="150" t="s">
        <v>621</v>
      </c>
      <c r="B62" s="151">
        <v>0</v>
      </c>
      <c r="C62" s="184">
        <v>93548.96</v>
      </c>
      <c r="D62" s="151">
        <v>90959.3</v>
      </c>
      <c r="E62" s="184">
        <v>0</v>
      </c>
      <c r="F62" s="151">
        <v>90959.3</v>
      </c>
      <c r="G62" s="184">
        <v>0</v>
      </c>
      <c r="H62" s="151">
        <v>398.65</v>
      </c>
      <c r="I62" s="184">
        <v>0</v>
      </c>
      <c r="J62" s="151">
        <v>0</v>
      </c>
      <c r="K62" s="184">
        <v>0</v>
      </c>
      <c r="L62" s="151">
        <v>2191.01</v>
      </c>
    </row>
    <row r="63" spans="1:12" s="89" customFormat="1" ht="11.25">
      <c r="A63" s="150" t="s">
        <v>622</v>
      </c>
      <c r="B63" s="151">
        <v>0</v>
      </c>
      <c r="C63" s="184">
        <v>462</v>
      </c>
      <c r="D63" s="151">
        <v>0</v>
      </c>
      <c r="E63" s="184">
        <v>0</v>
      </c>
      <c r="F63" s="151">
        <v>0</v>
      </c>
      <c r="G63" s="184">
        <v>0</v>
      </c>
      <c r="H63" s="151">
        <v>462</v>
      </c>
      <c r="I63" s="184">
        <v>0</v>
      </c>
      <c r="J63" s="151">
        <v>0</v>
      </c>
      <c r="K63" s="184">
        <v>0</v>
      </c>
      <c r="L63" s="151">
        <v>0</v>
      </c>
    </row>
    <row r="64" spans="1:12" s="89" customFormat="1" ht="11.25">
      <c r="A64" s="150" t="s">
        <v>623</v>
      </c>
      <c r="B64" s="151">
        <v>43975.2</v>
      </c>
      <c r="C64" s="184">
        <v>0</v>
      </c>
      <c r="D64" s="151">
        <v>0</v>
      </c>
      <c r="E64" s="184">
        <v>43975.2</v>
      </c>
      <c r="F64" s="151">
        <v>0</v>
      </c>
      <c r="G64" s="184">
        <v>0</v>
      </c>
      <c r="H64" s="151">
        <v>0</v>
      </c>
      <c r="I64" s="184">
        <v>0</v>
      </c>
      <c r="J64" s="151">
        <v>0</v>
      </c>
      <c r="K64" s="184">
        <v>0</v>
      </c>
      <c r="L64" s="151">
        <v>0</v>
      </c>
    </row>
    <row r="65" spans="1:12" s="89" customFormat="1" ht="11.25">
      <c r="A65" s="150" t="s">
        <v>624</v>
      </c>
      <c r="B65" s="151">
        <v>562085.5</v>
      </c>
      <c r="C65" s="184">
        <v>0</v>
      </c>
      <c r="D65" s="151">
        <v>0</v>
      </c>
      <c r="E65" s="184">
        <v>562085.5</v>
      </c>
      <c r="F65" s="151">
        <v>0</v>
      </c>
      <c r="G65" s="184">
        <v>0</v>
      </c>
      <c r="H65" s="151">
        <v>0</v>
      </c>
      <c r="I65" s="184">
        <v>0</v>
      </c>
      <c r="J65" s="151">
        <v>0</v>
      </c>
      <c r="K65" s="184">
        <v>0</v>
      </c>
      <c r="L65" s="151">
        <v>0</v>
      </c>
    </row>
    <row r="66" spans="1:12" s="89" customFormat="1" ht="11.25">
      <c r="A66" s="150" t="s">
        <v>625</v>
      </c>
      <c r="B66" s="151">
        <v>0</v>
      </c>
      <c r="C66" s="184">
        <v>140696</v>
      </c>
      <c r="D66" s="151">
        <v>140696</v>
      </c>
      <c r="E66" s="184">
        <v>0</v>
      </c>
      <c r="F66" s="151">
        <v>140696</v>
      </c>
      <c r="G66" s="184">
        <v>0</v>
      </c>
      <c r="H66" s="151">
        <v>0</v>
      </c>
      <c r="I66" s="184">
        <v>0</v>
      </c>
      <c r="J66" s="151">
        <v>0</v>
      </c>
      <c r="K66" s="184">
        <v>0</v>
      </c>
      <c r="L66" s="151">
        <v>0</v>
      </c>
    </row>
    <row r="67" spans="1:12" s="89" customFormat="1" ht="11.25">
      <c r="A67" s="150" t="s">
        <v>626</v>
      </c>
      <c r="B67" s="151">
        <v>870</v>
      </c>
      <c r="C67" s="184">
        <v>23382.49</v>
      </c>
      <c r="D67" s="151">
        <v>23508.22</v>
      </c>
      <c r="E67" s="184">
        <v>870</v>
      </c>
      <c r="F67" s="151">
        <v>23377.47</v>
      </c>
      <c r="G67" s="184">
        <v>0</v>
      </c>
      <c r="H67" s="151">
        <v>5.02</v>
      </c>
      <c r="I67" s="184">
        <v>0</v>
      </c>
      <c r="J67" s="151">
        <v>0</v>
      </c>
      <c r="K67" s="184">
        <v>0</v>
      </c>
      <c r="L67" s="151">
        <v>0</v>
      </c>
    </row>
    <row r="68" spans="1:12" s="89" customFormat="1" ht="11.25">
      <c r="A68" s="150" t="s">
        <v>627</v>
      </c>
      <c r="B68" s="151">
        <v>0</v>
      </c>
      <c r="C68" s="184">
        <v>97467.1</v>
      </c>
      <c r="D68" s="151">
        <v>97467.1</v>
      </c>
      <c r="E68" s="184">
        <v>0</v>
      </c>
      <c r="F68" s="151">
        <v>97467.1</v>
      </c>
      <c r="G68" s="184">
        <v>0</v>
      </c>
      <c r="H68" s="151">
        <v>0</v>
      </c>
      <c r="I68" s="184">
        <v>0</v>
      </c>
      <c r="J68" s="151">
        <v>0</v>
      </c>
      <c r="K68" s="184">
        <v>0</v>
      </c>
      <c r="L68" s="151">
        <v>0</v>
      </c>
    </row>
    <row r="69" spans="1:12" s="89" customFormat="1" ht="11.25">
      <c r="A69" s="150" t="s">
        <v>628</v>
      </c>
      <c r="B69" s="151">
        <v>0</v>
      </c>
      <c r="C69" s="184">
        <v>44539</v>
      </c>
      <c r="D69" s="151">
        <v>44539</v>
      </c>
      <c r="E69" s="184">
        <v>0</v>
      </c>
      <c r="F69" s="151">
        <v>44539</v>
      </c>
      <c r="G69" s="184">
        <v>0</v>
      </c>
      <c r="H69" s="151">
        <v>0</v>
      </c>
      <c r="I69" s="184">
        <v>0</v>
      </c>
      <c r="J69" s="151">
        <v>0</v>
      </c>
      <c r="K69" s="184">
        <v>0</v>
      </c>
      <c r="L69" s="151">
        <v>0</v>
      </c>
    </row>
    <row r="70" spans="1:12" s="89" customFormat="1" ht="11.25">
      <c r="A70" s="150" t="s">
        <v>629</v>
      </c>
      <c r="B70" s="151">
        <v>0</v>
      </c>
      <c r="C70" s="184">
        <v>5779.99</v>
      </c>
      <c r="D70" s="151">
        <v>5779.99</v>
      </c>
      <c r="E70" s="184">
        <v>0</v>
      </c>
      <c r="F70" s="151">
        <v>5779.99</v>
      </c>
      <c r="G70" s="184">
        <v>0</v>
      </c>
      <c r="H70" s="151">
        <v>0</v>
      </c>
      <c r="I70" s="184">
        <v>0</v>
      </c>
      <c r="J70" s="151">
        <v>0</v>
      </c>
      <c r="K70" s="184">
        <v>0</v>
      </c>
      <c r="L70" s="151">
        <v>0</v>
      </c>
    </row>
    <row r="71" spans="1:12" s="89" customFormat="1" ht="11.25">
      <c r="A71" s="150" t="s">
        <v>630</v>
      </c>
      <c r="B71" s="151">
        <v>2124.33</v>
      </c>
      <c r="C71" s="184">
        <v>44468.18</v>
      </c>
      <c r="D71" s="151">
        <v>36243.51</v>
      </c>
      <c r="E71" s="184">
        <v>2124.33</v>
      </c>
      <c r="F71" s="151">
        <v>31584.11</v>
      </c>
      <c r="G71" s="184">
        <v>0</v>
      </c>
      <c r="H71" s="151">
        <v>1069.27</v>
      </c>
      <c r="I71" s="184">
        <v>0</v>
      </c>
      <c r="J71" s="151">
        <v>0</v>
      </c>
      <c r="K71" s="184">
        <v>0</v>
      </c>
      <c r="L71" s="151">
        <v>11814.8</v>
      </c>
    </row>
    <row r="72" spans="1:12" s="89" customFormat="1" ht="11.25">
      <c r="A72" s="150" t="s">
        <v>631</v>
      </c>
      <c r="B72" s="151">
        <v>880</v>
      </c>
      <c r="C72" s="184">
        <v>10027.33</v>
      </c>
      <c r="D72" s="151">
        <v>10027.33</v>
      </c>
      <c r="E72" s="184">
        <v>880</v>
      </c>
      <c r="F72" s="151">
        <v>10027.33</v>
      </c>
      <c r="G72" s="184">
        <v>0</v>
      </c>
      <c r="H72" s="151">
        <v>0</v>
      </c>
      <c r="I72" s="184">
        <v>0</v>
      </c>
      <c r="J72" s="151">
        <v>0</v>
      </c>
      <c r="K72" s="184">
        <v>0</v>
      </c>
      <c r="L72" s="151">
        <v>0</v>
      </c>
    </row>
    <row r="73" spans="1:12" s="89" customFormat="1" ht="11.25">
      <c r="A73" s="150" t="s">
        <v>632</v>
      </c>
      <c r="B73" s="151">
        <v>0</v>
      </c>
      <c r="C73" s="184">
        <v>800</v>
      </c>
      <c r="D73" s="151">
        <v>800</v>
      </c>
      <c r="E73" s="184">
        <v>0</v>
      </c>
      <c r="F73" s="151">
        <v>800</v>
      </c>
      <c r="G73" s="184">
        <v>0</v>
      </c>
      <c r="H73" s="151">
        <v>0</v>
      </c>
      <c r="I73" s="184">
        <v>0</v>
      </c>
      <c r="J73" s="151">
        <v>0</v>
      </c>
      <c r="K73" s="184">
        <v>0</v>
      </c>
      <c r="L73" s="151">
        <v>0</v>
      </c>
    </row>
    <row r="74" spans="1:12" s="89" customFormat="1" ht="11.25">
      <c r="A74" s="150" t="s">
        <v>633</v>
      </c>
      <c r="B74" s="151">
        <v>0</v>
      </c>
      <c r="C74" s="184">
        <v>1560.09</v>
      </c>
      <c r="D74" s="151">
        <v>1560.09</v>
      </c>
      <c r="E74" s="184">
        <v>0</v>
      </c>
      <c r="F74" s="151">
        <v>1560.09</v>
      </c>
      <c r="G74" s="184">
        <v>0</v>
      </c>
      <c r="H74" s="151">
        <v>0</v>
      </c>
      <c r="I74" s="184">
        <v>0</v>
      </c>
      <c r="J74" s="151">
        <v>0</v>
      </c>
      <c r="K74" s="184">
        <v>0</v>
      </c>
      <c r="L74" s="151">
        <v>0</v>
      </c>
    </row>
    <row r="75" spans="1:12" s="89" customFormat="1" ht="11.25">
      <c r="A75" s="150" t="s">
        <v>634</v>
      </c>
      <c r="B75" s="151">
        <v>0</v>
      </c>
      <c r="C75" s="184">
        <v>2600.15</v>
      </c>
      <c r="D75" s="151">
        <v>2600.15</v>
      </c>
      <c r="E75" s="184">
        <v>0</v>
      </c>
      <c r="F75" s="151">
        <v>2600.15</v>
      </c>
      <c r="G75" s="184">
        <v>0</v>
      </c>
      <c r="H75" s="151">
        <v>0</v>
      </c>
      <c r="I75" s="184">
        <v>0</v>
      </c>
      <c r="J75" s="151">
        <v>0</v>
      </c>
      <c r="K75" s="184">
        <v>0</v>
      </c>
      <c r="L75" s="151">
        <v>0</v>
      </c>
    </row>
    <row r="76" spans="1:12" s="89" customFormat="1" ht="11.25">
      <c r="A76" s="150" t="s">
        <v>635</v>
      </c>
      <c r="B76" s="151">
        <v>611.1</v>
      </c>
      <c r="C76" s="184">
        <v>10523.6</v>
      </c>
      <c r="D76" s="151">
        <v>10523.6</v>
      </c>
      <c r="E76" s="184">
        <v>611.1</v>
      </c>
      <c r="F76" s="151">
        <v>10523.6</v>
      </c>
      <c r="G76" s="184">
        <v>0</v>
      </c>
      <c r="H76" s="151">
        <v>0</v>
      </c>
      <c r="I76" s="184">
        <v>0</v>
      </c>
      <c r="J76" s="151">
        <v>0</v>
      </c>
      <c r="K76" s="184">
        <v>0</v>
      </c>
      <c r="L76" s="151">
        <v>0</v>
      </c>
    </row>
    <row r="77" spans="1:12" s="89" customFormat="1" ht="11.25">
      <c r="A77" s="150" t="s">
        <v>636</v>
      </c>
      <c r="B77" s="151">
        <v>0</v>
      </c>
      <c r="C77" s="184">
        <v>156</v>
      </c>
      <c r="D77" s="151">
        <v>0</v>
      </c>
      <c r="E77" s="184">
        <v>0</v>
      </c>
      <c r="F77" s="151">
        <v>0</v>
      </c>
      <c r="G77" s="184">
        <v>0</v>
      </c>
      <c r="H77" s="151">
        <v>156</v>
      </c>
      <c r="I77" s="184">
        <v>0</v>
      </c>
      <c r="J77" s="151">
        <v>0</v>
      </c>
      <c r="K77" s="184">
        <v>0</v>
      </c>
      <c r="L77" s="151">
        <v>0</v>
      </c>
    </row>
    <row r="78" spans="1:12" s="89" customFormat="1" ht="11.25">
      <c r="A78" s="150" t="s">
        <v>637</v>
      </c>
      <c r="B78" s="151">
        <v>19486</v>
      </c>
      <c r="C78" s="184">
        <v>0</v>
      </c>
      <c r="D78" s="151">
        <v>0</v>
      </c>
      <c r="E78" s="184">
        <v>19486</v>
      </c>
      <c r="F78" s="151">
        <v>0</v>
      </c>
      <c r="G78" s="184">
        <v>0</v>
      </c>
      <c r="H78" s="151">
        <v>0</v>
      </c>
      <c r="I78" s="184">
        <v>0</v>
      </c>
      <c r="J78" s="151">
        <v>0</v>
      </c>
      <c r="K78" s="184">
        <v>0</v>
      </c>
      <c r="L78" s="151">
        <v>0</v>
      </c>
    </row>
    <row r="79" spans="1:12" s="89" customFormat="1" ht="11.25">
      <c r="A79" s="150" t="s">
        <v>638</v>
      </c>
      <c r="B79" s="151">
        <v>0</v>
      </c>
      <c r="C79" s="184">
        <v>45908</v>
      </c>
      <c r="D79" s="151">
        <v>45908</v>
      </c>
      <c r="E79" s="184">
        <v>0</v>
      </c>
      <c r="F79" s="151">
        <v>45908</v>
      </c>
      <c r="G79" s="184">
        <v>0</v>
      </c>
      <c r="H79" s="151">
        <v>0</v>
      </c>
      <c r="I79" s="184">
        <v>0</v>
      </c>
      <c r="J79" s="151">
        <v>0</v>
      </c>
      <c r="K79" s="184">
        <v>0</v>
      </c>
      <c r="L79" s="151">
        <v>0</v>
      </c>
    </row>
    <row r="80" spans="1:12" s="89" customFormat="1" ht="11.25">
      <c r="A80" s="150" t="s">
        <v>639</v>
      </c>
      <c r="B80" s="151">
        <v>0</v>
      </c>
      <c r="C80" s="184">
        <v>5024964.41</v>
      </c>
      <c r="D80" s="151">
        <v>554200.56</v>
      </c>
      <c r="E80" s="184">
        <v>0</v>
      </c>
      <c r="F80" s="151">
        <v>554200.56</v>
      </c>
      <c r="G80" s="184">
        <v>0</v>
      </c>
      <c r="H80" s="151">
        <v>0</v>
      </c>
      <c r="I80" s="184">
        <v>0</v>
      </c>
      <c r="J80" s="151">
        <v>0</v>
      </c>
      <c r="K80" s="184">
        <v>0</v>
      </c>
      <c r="L80" s="151">
        <v>4470763.85</v>
      </c>
    </row>
    <row r="81" spans="1:12" s="89" customFormat="1" ht="11.25">
      <c r="A81" s="150" t="s">
        <v>640</v>
      </c>
      <c r="B81" s="151">
        <v>0</v>
      </c>
      <c r="C81" s="184">
        <v>11015274.14</v>
      </c>
      <c r="D81" s="151">
        <v>7534159.15</v>
      </c>
      <c r="E81" s="184">
        <v>0</v>
      </c>
      <c r="F81" s="151">
        <v>6795796.41</v>
      </c>
      <c r="G81" s="184">
        <v>0</v>
      </c>
      <c r="H81" s="151">
        <v>0</v>
      </c>
      <c r="I81" s="184">
        <v>0</v>
      </c>
      <c r="J81" s="151">
        <v>0</v>
      </c>
      <c r="K81" s="184">
        <v>0</v>
      </c>
      <c r="L81" s="151">
        <v>4219477.73</v>
      </c>
    </row>
    <row r="82" spans="1:12" s="89" customFormat="1" ht="11.25">
      <c r="A82" s="150"/>
      <c r="B82" s="151"/>
      <c r="C82" s="184"/>
      <c r="D82" s="151"/>
      <c r="E82" s="184"/>
      <c r="F82" s="151"/>
      <c r="G82" s="184"/>
      <c r="H82" s="151"/>
      <c r="I82" s="184"/>
      <c r="J82" s="151"/>
      <c r="K82" s="184"/>
      <c r="L82" s="151"/>
    </row>
    <row r="83" spans="1:12" s="89" customFormat="1" ht="11.25">
      <c r="A83" s="195" t="s">
        <v>271</v>
      </c>
      <c r="B83" s="61">
        <f aca="true" t="shared" si="0" ref="B83:L83">SUM(B11:B81)</f>
        <v>13954820.33</v>
      </c>
      <c r="C83" s="61">
        <f t="shared" si="0"/>
        <v>56435720.93000001</v>
      </c>
      <c r="D83" s="61">
        <f t="shared" si="0"/>
        <v>38422882.26</v>
      </c>
      <c r="E83" s="61">
        <f t="shared" si="0"/>
        <v>13934631.060000004</v>
      </c>
      <c r="F83" s="61">
        <f t="shared" si="0"/>
        <v>35034535.27999999</v>
      </c>
      <c r="G83" s="61">
        <f t="shared" si="0"/>
        <v>18362.190000000002</v>
      </c>
      <c r="H83" s="61">
        <f t="shared" si="0"/>
        <v>1560810.1499999997</v>
      </c>
      <c r="I83" s="61">
        <f t="shared" si="0"/>
        <v>0</v>
      </c>
      <c r="J83" s="61">
        <f t="shared" si="0"/>
        <v>0</v>
      </c>
      <c r="K83" s="61">
        <f t="shared" si="0"/>
        <v>1827.08</v>
      </c>
      <c r="L83" s="61">
        <f t="shared" si="0"/>
        <v>19840375.5</v>
      </c>
    </row>
    <row r="84" spans="2:12" s="89" customFormat="1" ht="11.25">
      <c r="B84" s="211"/>
      <c r="C84" s="211"/>
      <c r="D84" s="211"/>
      <c r="E84" s="211"/>
      <c r="F84" s="211"/>
      <c r="G84" s="211"/>
      <c r="H84" s="211"/>
      <c r="I84" s="211"/>
      <c r="J84" s="211"/>
      <c r="K84" s="211"/>
      <c r="L84" s="211"/>
    </row>
    <row r="85" spans="1:13" ht="24.75" customHeight="1">
      <c r="A85" s="199" t="s">
        <v>556</v>
      </c>
      <c r="B85" s="200" t="s">
        <v>557</v>
      </c>
      <c r="C85" s="200"/>
      <c r="D85" s="200" t="s">
        <v>558</v>
      </c>
      <c r="E85" s="200" t="s">
        <v>559</v>
      </c>
      <c r="F85" s="200"/>
      <c r="G85" s="200"/>
      <c r="H85" s="200"/>
      <c r="I85" s="201" t="s">
        <v>560</v>
      </c>
      <c r="J85" s="202"/>
      <c r="K85" s="200" t="s">
        <v>561</v>
      </c>
      <c r="L85" s="200"/>
      <c r="M85" s="203"/>
    </row>
    <row r="86" spans="1:13" ht="12.75">
      <c r="A86" s="204" t="s">
        <v>562</v>
      </c>
      <c r="B86" s="200" t="s">
        <v>563</v>
      </c>
      <c r="C86" s="166" t="s">
        <v>564</v>
      </c>
      <c r="D86" s="200"/>
      <c r="E86" s="200" t="s">
        <v>565</v>
      </c>
      <c r="F86" s="200"/>
      <c r="G86" s="200" t="s">
        <v>566</v>
      </c>
      <c r="H86" s="200"/>
      <c r="I86" s="200" t="s">
        <v>567</v>
      </c>
      <c r="J86" s="205" t="s">
        <v>564</v>
      </c>
      <c r="K86" s="200" t="s">
        <v>563</v>
      </c>
      <c r="L86" s="205" t="s">
        <v>564</v>
      </c>
      <c r="M86" s="203"/>
    </row>
    <row r="87" spans="1:13" ht="21">
      <c r="A87" s="206" t="s">
        <v>568</v>
      </c>
      <c r="B87" s="200"/>
      <c r="C87" s="166"/>
      <c r="D87" s="200"/>
      <c r="E87" s="207" t="s">
        <v>563</v>
      </c>
      <c r="F87" s="208" t="s">
        <v>564</v>
      </c>
      <c r="G87" s="207" t="s">
        <v>563</v>
      </c>
      <c r="H87" s="208" t="s">
        <v>564</v>
      </c>
      <c r="I87" s="200"/>
      <c r="J87" s="205"/>
      <c r="K87" s="200"/>
      <c r="L87" s="205"/>
      <c r="M87" s="203"/>
    </row>
    <row r="88" spans="1:12" s="89" customFormat="1" ht="11.25">
      <c r="A88" s="157" t="s">
        <v>543</v>
      </c>
      <c r="B88" s="212"/>
      <c r="C88" s="212"/>
      <c r="D88" s="213"/>
      <c r="E88" s="212"/>
      <c r="F88" s="213"/>
      <c r="G88" s="212"/>
      <c r="H88" s="213"/>
      <c r="I88" s="212"/>
      <c r="J88" s="213"/>
      <c r="K88" s="212"/>
      <c r="L88" s="214"/>
    </row>
    <row r="89" spans="1:12" s="89" customFormat="1" ht="11.25">
      <c r="A89" s="150" t="s">
        <v>641</v>
      </c>
      <c r="B89" s="151">
        <v>32423.79</v>
      </c>
      <c r="C89" s="151">
        <v>418969.92</v>
      </c>
      <c r="D89" s="184">
        <v>338633.13</v>
      </c>
      <c r="E89" s="151">
        <v>32423.77</v>
      </c>
      <c r="F89" s="184">
        <v>309182.29</v>
      </c>
      <c r="G89" s="151">
        <v>0</v>
      </c>
      <c r="H89" s="184">
        <v>0.8</v>
      </c>
      <c r="I89" s="151">
        <v>0</v>
      </c>
      <c r="J89" s="184">
        <v>0</v>
      </c>
      <c r="K89" s="151">
        <v>0.02</v>
      </c>
      <c r="L89" s="152">
        <v>109786.83</v>
      </c>
    </row>
    <row r="90" spans="1:12" s="89" customFormat="1" ht="11.25">
      <c r="A90" s="215"/>
      <c r="B90" s="186"/>
      <c r="C90" s="186"/>
      <c r="D90" s="187"/>
      <c r="E90" s="186"/>
      <c r="F90" s="187"/>
      <c r="G90" s="186"/>
      <c r="H90" s="187"/>
      <c r="I90" s="186"/>
      <c r="J90" s="187"/>
      <c r="K90" s="186"/>
      <c r="L90" s="216"/>
    </row>
    <row r="91" spans="1:12" s="89" customFormat="1" ht="11.25">
      <c r="A91" s="195" t="s">
        <v>271</v>
      </c>
      <c r="B91" s="61">
        <f>SUM(B89)</f>
        <v>32423.79</v>
      </c>
      <c r="C91" s="61">
        <f aca="true" t="shared" si="1" ref="C91:L91">SUM(C89)</f>
        <v>418969.92</v>
      </c>
      <c r="D91" s="61">
        <f t="shared" si="1"/>
        <v>338633.13</v>
      </c>
      <c r="E91" s="61">
        <f t="shared" si="1"/>
        <v>32423.77</v>
      </c>
      <c r="F91" s="61">
        <f t="shared" si="1"/>
        <v>309182.29</v>
      </c>
      <c r="G91" s="61">
        <f t="shared" si="1"/>
        <v>0</v>
      </c>
      <c r="H91" s="61">
        <f t="shared" si="1"/>
        <v>0.8</v>
      </c>
      <c r="I91" s="61">
        <f t="shared" si="1"/>
        <v>0</v>
      </c>
      <c r="J91" s="61">
        <f t="shared" si="1"/>
        <v>0</v>
      </c>
      <c r="K91" s="61">
        <f t="shared" si="1"/>
        <v>0.02</v>
      </c>
      <c r="L91" s="61">
        <f t="shared" si="1"/>
        <v>109786.83</v>
      </c>
    </row>
    <row r="92" spans="2:12" s="89" customFormat="1" ht="11.25"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</row>
    <row r="93" spans="1:13" ht="24.75" customHeight="1">
      <c r="A93" s="199" t="s">
        <v>556</v>
      </c>
      <c r="B93" s="200" t="s">
        <v>557</v>
      </c>
      <c r="C93" s="200"/>
      <c r="D93" s="200" t="s">
        <v>558</v>
      </c>
      <c r="E93" s="200" t="s">
        <v>559</v>
      </c>
      <c r="F93" s="200"/>
      <c r="G93" s="200"/>
      <c r="H93" s="200"/>
      <c r="I93" s="201" t="s">
        <v>560</v>
      </c>
      <c r="J93" s="202"/>
      <c r="K93" s="200" t="s">
        <v>561</v>
      </c>
      <c r="L93" s="200"/>
      <c r="M93" s="203"/>
    </row>
    <row r="94" spans="1:13" ht="12.75">
      <c r="A94" s="204" t="s">
        <v>562</v>
      </c>
      <c r="B94" s="200" t="s">
        <v>563</v>
      </c>
      <c r="C94" s="166" t="s">
        <v>564</v>
      </c>
      <c r="D94" s="200"/>
      <c r="E94" s="200" t="s">
        <v>565</v>
      </c>
      <c r="F94" s="200"/>
      <c r="G94" s="200" t="s">
        <v>566</v>
      </c>
      <c r="H94" s="200"/>
      <c r="I94" s="200" t="s">
        <v>567</v>
      </c>
      <c r="J94" s="205" t="s">
        <v>564</v>
      </c>
      <c r="K94" s="200" t="s">
        <v>563</v>
      </c>
      <c r="L94" s="205" t="s">
        <v>564</v>
      </c>
      <c r="M94" s="203"/>
    </row>
    <row r="95" spans="1:13" ht="21">
      <c r="A95" s="206" t="s">
        <v>568</v>
      </c>
      <c r="B95" s="200"/>
      <c r="C95" s="166"/>
      <c r="D95" s="200"/>
      <c r="E95" s="207" t="s">
        <v>563</v>
      </c>
      <c r="F95" s="208" t="s">
        <v>564</v>
      </c>
      <c r="G95" s="207" t="s">
        <v>563</v>
      </c>
      <c r="H95" s="208" t="s">
        <v>564</v>
      </c>
      <c r="I95" s="200"/>
      <c r="J95" s="205"/>
      <c r="K95" s="200"/>
      <c r="L95" s="205"/>
      <c r="M95" s="203"/>
    </row>
    <row r="96" spans="1:12" s="89" customFormat="1" ht="11.25">
      <c r="A96" s="157" t="s">
        <v>642</v>
      </c>
      <c r="B96" s="212"/>
      <c r="C96" s="213"/>
      <c r="D96" s="212"/>
      <c r="E96" s="213"/>
      <c r="F96" s="212"/>
      <c r="G96" s="213"/>
      <c r="H96" s="212"/>
      <c r="I96" s="213"/>
      <c r="J96" s="212"/>
      <c r="K96" s="213"/>
      <c r="L96" s="212"/>
    </row>
    <row r="97" spans="1:12" s="89" customFormat="1" ht="11.25">
      <c r="A97" s="150" t="s">
        <v>643</v>
      </c>
      <c r="B97" s="151">
        <v>0</v>
      </c>
      <c r="C97" s="184">
        <v>800701.67</v>
      </c>
      <c r="D97" s="151">
        <v>0</v>
      </c>
      <c r="E97" s="184">
        <v>0</v>
      </c>
      <c r="F97" s="151">
        <v>0</v>
      </c>
      <c r="G97" s="184">
        <v>0</v>
      </c>
      <c r="H97" s="151">
        <v>0</v>
      </c>
      <c r="I97" s="184">
        <v>0</v>
      </c>
      <c r="J97" s="151">
        <v>0</v>
      </c>
      <c r="K97" s="184">
        <v>0</v>
      </c>
      <c r="L97" s="151">
        <v>800701.67</v>
      </c>
    </row>
    <row r="98" spans="1:12" s="89" customFormat="1" ht="11.25">
      <c r="A98" s="150" t="s">
        <v>644</v>
      </c>
      <c r="B98" s="151">
        <v>0</v>
      </c>
      <c r="C98" s="184">
        <v>249162.6</v>
      </c>
      <c r="D98" s="151">
        <v>249162.6</v>
      </c>
      <c r="E98" s="184">
        <v>0</v>
      </c>
      <c r="F98" s="151">
        <v>249162.6</v>
      </c>
      <c r="G98" s="184">
        <v>0</v>
      </c>
      <c r="H98" s="151">
        <v>0</v>
      </c>
      <c r="I98" s="184">
        <v>0</v>
      </c>
      <c r="J98" s="151">
        <v>0</v>
      </c>
      <c r="K98" s="184">
        <v>0</v>
      </c>
      <c r="L98" s="151">
        <v>0</v>
      </c>
    </row>
    <row r="99" spans="1:12" s="89" customFormat="1" ht="11.25">
      <c r="A99" s="150" t="s">
        <v>645</v>
      </c>
      <c r="B99" s="151">
        <v>0</v>
      </c>
      <c r="C99" s="184">
        <v>3137673.75</v>
      </c>
      <c r="D99" s="151">
        <v>172339.06</v>
      </c>
      <c r="E99" s="184">
        <v>0</v>
      </c>
      <c r="F99" s="151">
        <v>172339.06</v>
      </c>
      <c r="G99" s="184">
        <v>0</v>
      </c>
      <c r="H99" s="151">
        <v>0</v>
      </c>
      <c r="I99" s="184">
        <v>0</v>
      </c>
      <c r="J99" s="151">
        <v>0</v>
      </c>
      <c r="K99" s="184">
        <v>0</v>
      </c>
      <c r="L99" s="151">
        <v>2965334.69</v>
      </c>
    </row>
    <row r="100" spans="1:12" s="89" customFormat="1" ht="11.25">
      <c r="A100" s="150" t="s">
        <v>646</v>
      </c>
      <c r="B100" s="151">
        <v>0</v>
      </c>
      <c r="C100" s="184">
        <v>96637.27</v>
      </c>
      <c r="D100" s="151">
        <v>106147.13</v>
      </c>
      <c r="E100" s="184">
        <v>0</v>
      </c>
      <c r="F100" s="151">
        <v>71078.71</v>
      </c>
      <c r="G100" s="184">
        <v>0</v>
      </c>
      <c r="H100" s="151">
        <v>0</v>
      </c>
      <c r="I100" s="184">
        <v>0</v>
      </c>
      <c r="J100" s="151">
        <v>0</v>
      </c>
      <c r="K100" s="184">
        <v>0</v>
      </c>
      <c r="L100" s="151">
        <v>25558.56</v>
      </c>
    </row>
    <row r="101" spans="1:12" s="89" customFormat="1" ht="11.25">
      <c r="A101" s="150" t="s">
        <v>647</v>
      </c>
      <c r="B101" s="151">
        <v>1335012.02</v>
      </c>
      <c r="C101" s="184">
        <v>14280398.54</v>
      </c>
      <c r="D101" s="151">
        <v>10015237.35</v>
      </c>
      <c r="E101" s="184">
        <v>1335012.02</v>
      </c>
      <c r="F101" s="151">
        <v>9017519.44</v>
      </c>
      <c r="G101" s="184">
        <v>0</v>
      </c>
      <c r="H101" s="151">
        <v>85037.16</v>
      </c>
      <c r="I101" s="184">
        <v>0</v>
      </c>
      <c r="J101" s="151">
        <v>0</v>
      </c>
      <c r="K101" s="184">
        <v>0</v>
      </c>
      <c r="L101" s="151">
        <v>5177841.94</v>
      </c>
    </row>
    <row r="102" spans="1:12" s="89" customFormat="1" ht="11.25">
      <c r="A102" s="150" t="s">
        <v>648</v>
      </c>
      <c r="B102" s="151">
        <v>60386.81</v>
      </c>
      <c r="C102" s="184">
        <v>0</v>
      </c>
      <c r="D102" s="151">
        <v>0</v>
      </c>
      <c r="E102" s="184">
        <v>60386.81</v>
      </c>
      <c r="F102" s="151">
        <v>0</v>
      </c>
      <c r="G102" s="184">
        <v>0</v>
      </c>
      <c r="H102" s="151">
        <v>0</v>
      </c>
      <c r="I102" s="184">
        <v>0</v>
      </c>
      <c r="J102" s="151">
        <v>0</v>
      </c>
      <c r="K102" s="184">
        <v>0</v>
      </c>
      <c r="L102" s="151">
        <v>0</v>
      </c>
    </row>
    <row r="103" spans="1:12" s="89" customFormat="1" ht="11.25">
      <c r="A103" s="215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1:12" s="89" customFormat="1" ht="11.25">
      <c r="A104" s="195" t="s">
        <v>271</v>
      </c>
      <c r="B104" s="61">
        <f>SUM(B97:B102)</f>
        <v>1395398.83</v>
      </c>
      <c r="C104" s="61">
        <f aca="true" t="shared" si="2" ref="C104:L104">SUM(C97:C102)</f>
        <v>18564573.83</v>
      </c>
      <c r="D104" s="61">
        <f t="shared" si="2"/>
        <v>10542886.14</v>
      </c>
      <c r="E104" s="61">
        <f t="shared" si="2"/>
        <v>1395398.83</v>
      </c>
      <c r="F104" s="61">
        <f t="shared" si="2"/>
        <v>9510099.809999999</v>
      </c>
      <c r="G104" s="61">
        <f t="shared" si="2"/>
        <v>0</v>
      </c>
      <c r="H104" s="61">
        <f t="shared" si="2"/>
        <v>85037.16</v>
      </c>
      <c r="I104" s="61">
        <f t="shared" si="2"/>
        <v>0</v>
      </c>
      <c r="J104" s="61">
        <f t="shared" si="2"/>
        <v>0</v>
      </c>
      <c r="K104" s="61">
        <f t="shared" si="2"/>
        <v>0</v>
      </c>
      <c r="L104" s="61">
        <f t="shared" si="2"/>
        <v>8969436.86</v>
      </c>
    </row>
    <row r="105" spans="2:12" s="89" customFormat="1" ht="11.25">
      <c r="B105" s="211"/>
      <c r="C105" s="211"/>
      <c r="D105" s="211"/>
      <c r="E105" s="211"/>
      <c r="F105" s="211"/>
      <c r="G105" s="211"/>
      <c r="H105" s="211"/>
      <c r="I105" s="211"/>
      <c r="J105" s="211"/>
      <c r="K105" s="211"/>
      <c r="L105" s="211"/>
    </row>
    <row r="106" spans="1:13" ht="24.75" customHeight="1">
      <c r="A106" s="199" t="s">
        <v>556</v>
      </c>
      <c r="B106" s="200" t="s">
        <v>557</v>
      </c>
      <c r="C106" s="200"/>
      <c r="D106" s="200" t="s">
        <v>558</v>
      </c>
      <c r="E106" s="200" t="s">
        <v>559</v>
      </c>
      <c r="F106" s="200"/>
      <c r="G106" s="200"/>
      <c r="H106" s="200"/>
      <c r="I106" s="201" t="s">
        <v>560</v>
      </c>
      <c r="J106" s="202"/>
      <c r="K106" s="200" t="s">
        <v>561</v>
      </c>
      <c r="L106" s="200"/>
      <c r="M106" s="203"/>
    </row>
    <row r="107" spans="1:13" ht="12.75">
      <c r="A107" s="204" t="s">
        <v>562</v>
      </c>
      <c r="B107" s="200" t="s">
        <v>563</v>
      </c>
      <c r="C107" s="166" t="s">
        <v>564</v>
      </c>
      <c r="D107" s="200"/>
      <c r="E107" s="200" t="s">
        <v>565</v>
      </c>
      <c r="F107" s="200"/>
      <c r="G107" s="200" t="s">
        <v>566</v>
      </c>
      <c r="H107" s="200"/>
      <c r="I107" s="200" t="s">
        <v>567</v>
      </c>
      <c r="J107" s="205" t="s">
        <v>564</v>
      </c>
      <c r="K107" s="200" t="s">
        <v>563</v>
      </c>
      <c r="L107" s="205" t="s">
        <v>564</v>
      </c>
      <c r="M107" s="203"/>
    </row>
    <row r="108" spans="1:13" ht="21">
      <c r="A108" s="206" t="s">
        <v>568</v>
      </c>
      <c r="B108" s="200"/>
      <c r="C108" s="166"/>
      <c r="D108" s="200"/>
      <c r="E108" s="207" t="s">
        <v>563</v>
      </c>
      <c r="F108" s="208" t="s">
        <v>564</v>
      </c>
      <c r="G108" s="207" t="s">
        <v>563</v>
      </c>
      <c r="H108" s="208" t="s">
        <v>564</v>
      </c>
      <c r="I108" s="200"/>
      <c r="J108" s="205"/>
      <c r="K108" s="200"/>
      <c r="L108" s="205"/>
      <c r="M108" s="203"/>
    </row>
    <row r="109" spans="1:12" s="89" customFormat="1" ht="11.25">
      <c r="A109" s="157" t="s">
        <v>649</v>
      </c>
      <c r="B109" s="212"/>
      <c r="C109" s="213"/>
      <c r="D109" s="212"/>
      <c r="E109" s="213"/>
      <c r="F109" s="212"/>
      <c r="G109" s="213"/>
      <c r="H109" s="212"/>
      <c r="I109" s="213"/>
      <c r="J109" s="212"/>
      <c r="K109" s="213"/>
      <c r="L109" s="212"/>
    </row>
    <row r="110" spans="1:12" s="89" customFormat="1" ht="11.25">
      <c r="A110" s="150" t="s">
        <v>574</v>
      </c>
      <c r="B110" s="151">
        <v>241296.47</v>
      </c>
      <c r="C110" s="184">
        <v>0</v>
      </c>
      <c r="D110" s="151">
        <v>0</v>
      </c>
      <c r="E110" s="184">
        <v>241296.47</v>
      </c>
      <c r="F110" s="151">
        <v>0</v>
      </c>
      <c r="G110" s="184">
        <v>0</v>
      </c>
      <c r="H110" s="151">
        <v>0</v>
      </c>
      <c r="I110" s="184">
        <v>0</v>
      </c>
      <c r="J110" s="151">
        <v>0</v>
      </c>
      <c r="K110" s="184">
        <v>0</v>
      </c>
      <c r="L110" s="151">
        <v>0</v>
      </c>
    </row>
    <row r="111" spans="1:12" s="89" customFormat="1" ht="11.25">
      <c r="A111" s="150" t="s">
        <v>647</v>
      </c>
      <c r="B111" s="151">
        <v>101722.04</v>
      </c>
      <c r="C111" s="184">
        <v>0</v>
      </c>
      <c r="D111" s="151">
        <v>0</v>
      </c>
      <c r="E111" s="184">
        <v>101722.04</v>
      </c>
      <c r="F111" s="151">
        <v>0</v>
      </c>
      <c r="G111" s="184">
        <v>0</v>
      </c>
      <c r="H111" s="151">
        <v>0</v>
      </c>
      <c r="I111" s="184">
        <v>0</v>
      </c>
      <c r="J111" s="151">
        <v>0</v>
      </c>
      <c r="K111" s="184">
        <v>0</v>
      </c>
      <c r="L111" s="151">
        <v>0</v>
      </c>
    </row>
    <row r="112" spans="1:12" s="89" customFormat="1" ht="11.25">
      <c r="A112" s="150" t="s">
        <v>650</v>
      </c>
      <c r="B112" s="151">
        <v>2471574.08</v>
      </c>
      <c r="C112" s="184">
        <v>0</v>
      </c>
      <c r="D112" s="151">
        <v>0</v>
      </c>
      <c r="E112" s="184">
        <v>2471574.08</v>
      </c>
      <c r="F112" s="151">
        <v>0</v>
      </c>
      <c r="G112" s="184">
        <v>0</v>
      </c>
      <c r="H112" s="151">
        <v>0</v>
      </c>
      <c r="I112" s="184">
        <v>0</v>
      </c>
      <c r="J112" s="151">
        <v>0</v>
      </c>
      <c r="K112" s="184">
        <v>0</v>
      </c>
      <c r="L112" s="151">
        <v>0</v>
      </c>
    </row>
    <row r="113" spans="1:12" s="89" customFormat="1" ht="11.25">
      <c r="A113" s="215"/>
      <c r="B113" s="186"/>
      <c r="C113" s="187"/>
      <c r="D113" s="186"/>
      <c r="E113" s="187"/>
      <c r="F113" s="186"/>
      <c r="G113" s="187"/>
      <c r="H113" s="186"/>
      <c r="I113" s="187"/>
      <c r="J113" s="186"/>
      <c r="K113" s="187"/>
      <c r="L113" s="186"/>
    </row>
    <row r="114" spans="1:12" s="89" customFormat="1" ht="11.25">
      <c r="A114" s="195" t="s">
        <v>271</v>
      </c>
      <c r="B114" s="61">
        <f>SUM(B110:B112)</f>
        <v>2814592.59</v>
      </c>
      <c r="C114" s="61">
        <f aca="true" t="shared" si="3" ref="C114:L114">SUM(C110:C112)</f>
        <v>0</v>
      </c>
      <c r="D114" s="61">
        <f t="shared" si="3"/>
        <v>0</v>
      </c>
      <c r="E114" s="61">
        <f t="shared" si="3"/>
        <v>2814592.59</v>
      </c>
      <c r="F114" s="61">
        <f t="shared" si="3"/>
        <v>0</v>
      </c>
      <c r="G114" s="61">
        <f t="shared" si="3"/>
        <v>0</v>
      </c>
      <c r="H114" s="61">
        <f t="shared" si="3"/>
        <v>0</v>
      </c>
      <c r="I114" s="61">
        <f t="shared" si="3"/>
        <v>0</v>
      </c>
      <c r="J114" s="61">
        <f t="shared" si="3"/>
        <v>0</v>
      </c>
      <c r="K114" s="61">
        <f t="shared" si="3"/>
        <v>0</v>
      </c>
      <c r="L114" s="61">
        <f t="shared" si="3"/>
        <v>0</v>
      </c>
    </row>
    <row r="115" spans="2:12" s="89" customFormat="1" ht="11.25">
      <c r="B115" s="211"/>
      <c r="C115" s="211"/>
      <c r="D115" s="211"/>
      <c r="E115" s="211"/>
      <c r="F115" s="211"/>
      <c r="G115" s="211"/>
      <c r="H115" s="211"/>
      <c r="I115" s="211"/>
      <c r="J115" s="211"/>
      <c r="K115" s="211"/>
      <c r="L115" s="211"/>
    </row>
    <row r="116" spans="1:13" ht="24.75" customHeight="1">
      <c r="A116" s="199" t="s">
        <v>556</v>
      </c>
      <c r="B116" s="200" t="s">
        <v>557</v>
      </c>
      <c r="C116" s="200"/>
      <c r="D116" s="200" t="s">
        <v>558</v>
      </c>
      <c r="E116" s="200" t="s">
        <v>559</v>
      </c>
      <c r="F116" s="200"/>
      <c r="G116" s="200"/>
      <c r="H116" s="200"/>
      <c r="I116" s="201" t="s">
        <v>560</v>
      </c>
      <c r="J116" s="202"/>
      <c r="K116" s="200" t="s">
        <v>561</v>
      </c>
      <c r="L116" s="200"/>
      <c r="M116" s="203"/>
    </row>
    <row r="117" spans="1:13" ht="12.75">
      <c r="A117" s="204" t="s">
        <v>562</v>
      </c>
      <c r="B117" s="200" t="s">
        <v>563</v>
      </c>
      <c r="C117" s="166" t="s">
        <v>564</v>
      </c>
      <c r="D117" s="200"/>
      <c r="E117" s="200" t="s">
        <v>565</v>
      </c>
      <c r="F117" s="200"/>
      <c r="G117" s="200" t="s">
        <v>566</v>
      </c>
      <c r="H117" s="200"/>
      <c r="I117" s="200" t="s">
        <v>567</v>
      </c>
      <c r="J117" s="205" t="s">
        <v>564</v>
      </c>
      <c r="K117" s="200" t="s">
        <v>563</v>
      </c>
      <c r="L117" s="205" t="s">
        <v>564</v>
      </c>
      <c r="M117" s="203"/>
    </row>
    <row r="118" spans="1:13" ht="21">
      <c r="A118" s="206" t="s">
        <v>568</v>
      </c>
      <c r="B118" s="200"/>
      <c r="C118" s="166"/>
      <c r="D118" s="200"/>
      <c r="E118" s="207" t="s">
        <v>563</v>
      </c>
      <c r="F118" s="208" t="s">
        <v>564</v>
      </c>
      <c r="G118" s="207" t="s">
        <v>563</v>
      </c>
      <c r="H118" s="208" t="s">
        <v>564</v>
      </c>
      <c r="I118" s="200"/>
      <c r="J118" s="205"/>
      <c r="K118" s="200"/>
      <c r="L118" s="205"/>
      <c r="M118" s="203"/>
    </row>
    <row r="119" spans="1:12" s="89" customFormat="1" ht="11.25">
      <c r="A119" s="157" t="s">
        <v>651</v>
      </c>
      <c r="B119" s="212"/>
      <c r="C119" s="213"/>
      <c r="D119" s="212"/>
      <c r="E119" s="213"/>
      <c r="F119" s="212"/>
      <c r="G119" s="213"/>
      <c r="H119" s="212"/>
      <c r="I119" s="213"/>
      <c r="J119" s="212"/>
      <c r="K119" s="213"/>
      <c r="L119" s="212"/>
    </row>
    <row r="120" spans="1:12" s="89" customFormat="1" ht="11.25">
      <c r="A120" s="150" t="s">
        <v>647</v>
      </c>
      <c r="B120" s="151">
        <v>0</v>
      </c>
      <c r="C120" s="184">
        <v>46535.94</v>
      </c>
      <c r="D120" s="151">
        <v>10329.6</v>
      </c>
      <c r="E120" s="184">
        <v>0</v>
      </c>
      <c r="F120" s="151">
        <v>10329.6</v>
      </c>
      <c r="G120" s="184">
        <v>0</v>
      </c>
      <c r="H120" s="151">
        <v>16675.2</v>
      </c>
      <c r="I120" s="184">
        <v>0</v>
      </c>
      <c r="J120" s="151">
        <v>0</v>
      </c>
      <c r="K120" s="184">
        <v>0</v>
      </c>
      <c r="L120" s="151">
        <v>19531.14</v>
      </c>
    </row>
    <row r="121" spans="1:12" s="89" customFormat="1" ht="11.25">
      <c r="A121" s="215"/>
      <c r="B121" s="186"/>
      <c r="C121" s="187"/>
      <c r="D121" s="186"/>
      <c r="E121" s="187"/>
      <c r="F121" s="186"/>
      <c r="G121" s="187"/>
      <c r="H121" s="186"/>
      <c r="I121" s="187"/>
      <c r="J121" s="186"/>
      <c r="K121" s="187"/>
      <c r="L121" s="186"/>
    </row>
    <row r="122" spans="1:12" s="89" customFormat="1" ht="11.25">
      <c r="A122" s="195" t="s">
        <v>271</v>
      </c>
      <c r="B122" s="61">
        <f>SUM(B120)</f>
        <v>0</v>
      </c>
      <c r="C122" s="61">
        <f aca="true" t="shared" si="4" ref="C122:L122">SUM(C120)</f>
        <v>46535.94</v>
      </c>
      <c r="D122" s="61">
        <f t="shared" si="4"/>
        <v>10329.6</v>
      </c>
      <c r="E122" s="61">
        <f t="shared" si="4"/>
        <v>0</v>
      </c>
      <c r="F122" s="61">
        <f t="shared" si="4"/>
        <v>10329.6</v>
      </c>
      <c r="G122" s="61">
        <f t="shared" si="4"/>
        <v>0</v>
      </c>
      <c r="H122" s="61">
        <f t="shared" si="4"/>
        <v>16675.2</v>
      </c>
      <c r="I122" s="61">
        <f t="shared" si="4"/>
        <v>0</v>
      </c>
      <c r="J122" s="61">
        <f t="shared" si="4"/>
        <v>0</v>
      </c>
      <c r="K122" s="61">
        <f t="shared" si="4"/>
        <v>0</v>
      </c>
      <c r="L122" s="61">
        <f t="shared" si="4"/>
        <v>19531.14</v>
      </c>
    </row>
    <row r="123" spans="2:12" s="89" customFormat="1" ht="11.25">
      <c r="B123" s="211"/>
      <c r="C123" s="211"/>
      <c r="D123" s="211"/>
      <c r="E123" s="211"/>
      <c r="F123" s="211"/>
      <c r="G123" s="211"/>
      <c r="H123" s="211"/>
      <c r="I123" s="211"/>
      <c r="J123" s="211"/>
      <c r="K123" s="211"/>
      <c r="L123" s="211"/>
    </row>
    <row r="124" spans="2:12" s="89" customFormat="1" ht="11.25">
      <c r="B124" s="211"/>
      <c r="C124" s="211"/>
      <c r="D124" s="211"/>
      <c r="E124" s="211"/>
      <c r="F124" s="211"/>
      <c r="G124" s="211"/>
      <c r="H124" s="211"/>
      <c r="I124" s="211"/>
      <c r="J124" s="211"/>
      <c r="K124" s="211"/>
      <c r="L124" s="211"/>
    </row>
    <row r="125" spans="1:13" ht="24.75" customHeight="1">
      <c r="A125" s="199" t="s">
        <v>556</v>
      </c>
      <c r="B125" s="200" t="s">
        <v>557</v>
      </c>
      <c r="C125" s="200"/>
      <c r="D125" s="200" t="s">
        <v>558</v>
      </c>
      <c r="E125" s="200" t="s">
        <v>559</v>
      </c>
      <c r="F125" s="200"/>
      <c r="G125" s="200"/>
      <c r="H125" s="200"/>
      <c r="I125" s="201" t="s">
        <v>560</v>
      </c>
      <c r="J125" s="202"/>
      <c r="K125" s="200" t="s">
        <v>561</v>
      </c>
      <c r="L125" s="200"/>
      <c r="M125" s="203"/>
    </row>
    <row r="126" spans="1:13" ht="12.75">
      <c r="A126" s="204" t="s">
        <v>562</v>
      </c>
      <c r="B126" s="200" t="s">
        <v>563</v>
      </c>
      <c r="C126" s="166" t="s">
        <v>564</v>
      </c>
      <c r="D126" s="200"/>
      <c r="E126" s="200" t="s">
        <v>565</v>
      </c>
      <c r="F126" s="200"/>
      <c r="G126" s="200" t="s">
        <v>566</v>
      </c>
      <c r="H126" s="200"/>
      <c r="I126" s="200" t="s">
        <v>567</v>
      </c>
      <c r="J126" s="205" t="s">
        <v>564</v>
      </c>
      <c r="K126" s="200" t="s">
        <v>563</v>
      </c>
      <c r="L126" s="205" t="s">
        <v>564</v>
      </c>
      <c r="M126" s="203"/>
    </row>
    <row r="127" spans="1:13" ht="21">
      <c r="A127" s="206" t="s">
        <v>568</v>
      </c>
      <c r="B127" s="200"/>
      <c r="C127" s="166"/>
      <c r="D127" s="200"/>
      <c r="E127" s="207" t="s">
        <v>563</v>
      </c>
      <c r="F127" s="208" t="s">
        <v>564</v>
      </c>
      <c r="G127" s="207" t="s">
        <v>563</v>
      </c>
      <c r="H127" s="208" t="s">
        <v>564</v>
      </c>
      <c r="I127" s="200"/>
      <c r="J127" s="205"/>
      <c r="K127" s="200"/>
      <c r="L127" s="205"/>
      <c r="M127" s="203"/>
    </row>
    <row r="128" spans="1:12" s="89" customFormat="1" ht="11.25">
      <c r="A128" s="157" t="s">
        <v>652</v>
      </c>
      <c r="B128" s="212"/>
      <c r="C128" s="213"/>
      <c r="D128" s="212"/>
      <c r="E128" s="213"/>
      <c r="F128" s="212"/>
      <c r="G128" s="213"/>
      <c r="H128" s="212"/>
      <c r="I128" s="213"/>
      <c r="J128" s="212"/>
      <c r="K128" s="213"/>
      <c r="L128" s="212"/>
    </row>
    <row r="129" spans="1:12" s="89" customFormat="1" ht="11.25">
      <c r="A129" s="150" t="s">
        <v>574</v>
      </c>
      <c r="B129" s="151">
        <v>44350.84</v>
      </c>
      <c r="C129" s="184">
        <v>5480</v>
      </c>
      <c r="D129" s="151">
        <v>5255.13</v>
      </c>
      <c r="E129" s="184">
        <v>43970.82</v>
      </c>
      <c r="F129" s="151">
        <v>5255.13</v>
      </c>
      <c r="G129" s="184">
        <v>0</v>
      </c>
      <c r="H129" s="151">
        <v>0</v>
      </c>
      <c r="I129" s="184">
        <v>0</v>
      </c>
      <c r="J129" s="151">
        <v>0</v>
      </c>
      <c r="K129" s="184">
        <v>380.02</v>
      </c>
      <c r="L129" s="151">
        <v>224.87</v>
      </c>
    </row>
    <row r="130" spans="1:12" s="89" customFormat="1" ht="11.25">
      <c r="A130" s="215"/>
      <c r="B130" s="186"/>
      <c r="C130" s="187"/>
      <c r="D130" s="186"/>
      <c r="E130" s="187"/>
      <c r="F130" s="186"/>
      <c r="G130" s="187"/>
      <c r="H130" s="186"/>
      <c r="I130" s="187"/>
      <c r="J130" s="186"/>
      <c r="K130" s="187"/>
      <c r="L130" s="186"/>
    </row>
    <row r="131" spans="1:12" s="89" customFormat="1" ht="11.25">
      <c r="A131" s="195" t="s">
        <v>271</v>
      </c>
      <c r="B131" s="61">
        <f aca="true" t="shared" si="5" ref="B131:L131">SUM(B129:B129)</f>
        <v>44350.84</v>
      </c>
      <c r="C131" s="61">
        <f t="shared" si="5"/>
        <v>5480</v>
      </c>
      <c r="D131" s="61">
        <f t="shared" si="5"/>
        <v>5255.13</v>
      </c>
      <c r="E131" s="61">
        <f t="shared" si="5"/>
        <v>43970.82</v>
      </c>
      <c r="F131" s="61">
        <f t="shared" si="5"/>
        <v>5255.13</v>
      </c>
      <c r="G131" s="61">
        <f t="shared" si="5"/>
        <v>0</v>
      </c>
      <c r="H131" s="61">
        <f t="shared" si="5"/>
        <v>0</v>
      </c>
      <c r="I131" s="61">
        <f t="shared" si="5"/>
        <v>0</v>
      </c>
      <c r="J131" s="61">
        <f t="shared" si="5"/>
        <v>0</v>
      </c>
      <c r="K131" s="61">
        <f t="shared" si="5"/>
        <v>380.02</v>
      </c>
      <c r="L131" s="61">
        <f t="shared" si="5"/>
        <v>224.87</v>
      </c>
    </row>
    <row r="132" spans="2:12" s="89" customFormat="1" ht="11.25">
      <c r="B132" s="211"/>
      <c r="C132" s="211"/>
      <c r="D132" s="211"/>
      <c r="E132" s="211"/>
      <c r="F132" s="211"/>
      <c r="G132" s="211"/>
      <c r="H132" s="211"/>
      <c r="I132" s="211"/>
      <c r="J132" s="211"/>
      <c r="K132" s="211"/>
      <c r="L132" s="211"/>
    </row>
    <row r="133" spans="2:12" s="89" customFormat="1" ht="11.25">
      <c r="B133" s="211"/>
      <c r="C133" s="211"/>
      <c r="D133" s="211"/>
      <c r="E133" s="211"/>
      <c r="F133" s="211"/>
      <c r="G133" s="211"/>
      <c r="H133" s="211"/>
      <c r="I133" s="211"/>
      <c r="J133" s="211"/>
      <c r="K133" s="211"/>
      <c r="L133" s="211"/>
    </row>
    <row r="134" spans="1:12" s="89" customFormat="1" ht="11.25">
      <c r="A134" s="217" t="s">
        <v>653</v>
      </c>
      <c r="B134" s="61">
        <f aca="true" t="shared" si="6" ref="B134:L134">SUM(B83,B91,B104,B114,B122,B131)</f>
        <v>18241586.38</v>
      </c>
      <c r="C134" s="61">
        <f t="shared" si="6"/>
        <v>75471280.62</v>
      </c>
      <c r="D134" s="61">
        <f t="shared" si="6"/>
        <v>49319986.260000005</v>
      </c>
      <c r="E134" s="61">
        <f t="shared" si="6"/>
        <v>18221017.070000004</v>
      </c>
      <c r="F134" s="61">
        <f t="shared" si="6"/>
        <v>44869402.109999985</v>
      </c>
      <c r="G134" s="61">
        <f t="shared" si="6"/>
        <v>18362.190000000002</v>
      </c>
      <c r="H134" s="61">
        <f t="shared" si="6"/>
        <v>1662523.3099999996</v>
      </c>
      <c r="I134" s="61">
        <f t="shared" si="6"/>
        <v>0</v>
      </c>
      <c r="J134" s="61">
        <f t="shared" si="6"/>
        <v>0</v>
      </c>
      <c r="K134" s="61">
        <f t="shared" si="6"/>
        <v>2207.12</v>
      </c>
      <c r="L134" s="61">
        <f t="shared" si="6"/>
        <v>28939355.2</v>
      </c>
    </row>
    <row r="135" s="89" customFormat="1" ht="11.25"/>
    <row r="136" s="89" customFormat="1" ht="11.25"/>
    <row r="137" spans="2:11" s="89" customFormat="1" ht="11.25">
      <c r="B137" s="173"/>
      <c r="C137" s="173"/>
      <c r="D137" s="173"/>
      <c r="H137" s="173"/>
      <c r="I137" s="173"/>
      <c r="J137" s="173"/>
      <c r="K137" s="169"/>
    </row>
    <row r="138" spans="2:10" s="89" customFormat="1" ht="11.25">
      <c r="B138" s="218" t="s">
        <v>41</v>
      </c>
      <c r="C138" s="218"/>
      <c r="D138" s="218"/>
      <c r="H138" s="218" t="s">
        <v>42</v>
      </c>
      <c r="I138" s="218"/>
      <c r="J138" s="218"/>
    </row>
    <row r="139" spans="2:10" s="89" customFormat="1" ht="11.25">
      <c r="B139" s="219" t="s">
        <v>45</v>
      </c>
      <c r="C139" s="219"/>
      <c r="D139" s="219"/>
      <c r="H139" s="219" t="s">
        <v>43</v>
      </c>
      <c r="I139" s="219"/>
      <c r="J139" s="219"/>
    </row>
  </sheetData>
  <sheetProtection/>
  <mergeCells count="83">
    <mergeCell ref="L126:L127"/>
    <mergeCell ref="B138:D138"/>
    <mergeCell ref="H138:J138"/>
    <mergeCell ref="B139:D139"/>
    <mergeCell ref="H139:J139"/>
    <mergeCell ref="C126:C127"/>
    <mergeCell ref="E126:F126"/>
    <mergeCell ref="G126:H126"/>
    <mergeCell ref="I126:I127"/>
    <mergeCell ref="J126:J127"/>
    <mergeCell ref="K126:K127"/>
    <mergeCell ref="I117:I118"/>
    <mergeCell ref="J117:J118"/>
    <mergeCell ref="K117:K118"/>
    <mergeCell ref="L117:L118"/>
    <mergeCell ref="B125:C125"/>
    <mergeCell ref="D125:D127"/>
    <mergeCell ref="E125:H125"/>
    <mergeCell ref="I125:J125"/>
    <mergeCell ref="K125:L125"/>
    <mergeCell ref="B126:B127"/>
    <mergeCell ref="L107:L108"/>
    <mergeCell ref="B116:C116"/>
    <mergeCell ref="D116:D118"/>
    <mergeCell ref="E116:H116"/>
    <mergeCell ref="I116:J116"/>
    <mergeCell ref="K116:L116"/>
    <mergeCell ref="B117:B118"/>
    <mergeCell ref="C117:C118"/>
    <mergeCell ref="E117:F117"/>
    <mergeCell ref="G117:H117"/>
    <mergeCell ref="C107:C108"/>
    <mergeCell ref="E107:F107"/>
    <mergeCell ref="G107:H107"/>
    <mergeCell ref="I107:I108"/>
    <mergeCell ref="J107:J108"/>
    <mergeCell ref="K107:K108"/>
    <mergeCell ref="I94:I95"/>
    <mergeCell ref="J94:J95"/>
    <mergeCell ref="K94:K95"/>
    <mergeCell ref="L94:L95"/>
    <mergeCell ref="B106:C106"/>
    <mergeCell ref="D106:D108"/>
    <mergeCell ref="E106:H106"/>
    <mergeCell ref="I106:J106"/>
    <mergeCell ref="K106:L106"/>
    <mergeCell ref="B107:B108"/>
    <mergeCell ref="L86:L87"/>
    <mergeCell ref="B93:C93"/>
    <mergeCell ref="D93:D95"/>
    <mergeCell ref="E93:H93"/>
    <mergeCell ref="I93:J93"/>
    <mergeCell ref="K93:L93"/>
    <mergeCell ref="B94:B95"/>
    <mergeCell ref="C94:C95"/>
    <mergeCell ref="E94:F94"/>
    <mergeCell ref="G94:H94"/>
    <mergeCell ref="C86:C87"/>
    <mergeCell ref="E86:F86"/>
    <mergeCell ref="G86:H86"/>
    <mergeCell ref="I86:I87"/>
    <mergeCell ref="J86:J87"/>
    <mergeCell ref="K86:K87"/>
    <mergeCell ref="I8:I9"/>
    <mergeCell ref="J8:J9"/>
    <mergeCell ref="K8:K9"/>
    <mergeCell ref="L8:L9"/>
    <mergeCell ref="B85:C85"/>
    <mergeCell ref="D85:D87"/>
    <mergeCell ref="E85:H85"/>
    <mergeCell ref="I85:J85"/>
    <mergeCell ref="K85:L85"/>
    <mergeCell ref="B86:B87"/>
    <mergeCell ref="A1:F3"/>
    <mergeCell ref="B7:C7"/>
    <mergeCell ref="D7:D9"/>
    <mergeCell ref="E7:H7"/>
    <mergeCell ref="I7:J7"/>
    <mergeCell ref="K7:L7"/>
    <mergeCell ref="B8:B9"/>
    <mergeCell ref="C8:C9"/>
    <mergeCell ref="E8:F8"/>
    <mergeCell ref="G8:H8"/>
  </mergeCells>
  <printOptions horizontalCentered="1"/>
  <pageMargins left="0.1968503937007874" right="0.1968503937007874" top="0.3937007874015748" bottom="0" header="0" footer="0"/>
  <pageSetup horizontalDpi="600" verticalDpi="6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1">
      <selection activeCell="A1" sqref="A1:F3"/>
    </sheetView>
  </sheetViews>
  <sheetFormatPr defaultColWidth="9.140625" defaultRowHeight="12.75"/>
  <cols>
    <col min="1" max="1" width="6.140625" style="1" customWidth="1"/>
    <col min="2" max="2" width="6.8515625" style="1" customWidth="1"/>
    <col min="3" max="3" width="32.140625" style="1" customWidth="1"/>
    <col min="4" max="4" width="14.00390625" style="1" bestFit="1" customWidth="1"/>
    <col min="5" max="5" width="17.00390625" style="1" customWidth="1"/>
    <col min="6" max="9" width="14.00390625" style="1" bestFit="1" customWidth="1"/>
    <col min="10" max="10" width="12.8515625" style="1" bestFit="1" customWidth="1"/>
    <col min="11" max="16384" width="9.140625" style="1" customWidth="1"/>
  </cols>
  <sheetData>
    <row r="1" spans="1:6" ht="12.75" customHeight="1">
      <c r="A1" s="47" t="s">
        <v>44</v>
      </c>
      <c r="B1" s="47"/>
      <c r="C1" s="47"/>
      <c r="D1" s="47"/>
      <c r="E1" s="47"/>
      <c r="F1" s="47"/>
    </row>
    <row r="2" spans="1:6" ht="12.75" customHeight="1">
      <c r="A2" s="47"/>
      <c r="B2" s="47"/>
      <c r="C2" s="47"/>
      <c r="D2" s="47"/>
      <c r="E2" s="47"/>
      <c r="F2" s="47"/>
    </row>
    <row r="3" spans="1:6" ht="12.75">
      <c r="A3" s="47"/>
      <c r="B3" s="47"/>
      <c r="C3" s="47"/>
      <c r="D3" s="47"/>
      <c r="E3" s="47"/>
      <c r="F3" s="47"/>
    </row>
    <row r="4" ht="12.75"/>
    <row r="5" spans="1:10" ht="12.75">
      <c r="A5" s="45" t="s">
        <v>65</v>
      </c>
      <c r="B5" s="46"/>
      <c r="C5" s="46"/>
      <c r="D5" s="46"/>
      <c r="E5" s="46"/>
      <c r="F5" s="46"/>
      <c r="G5" s="46"/>
      <c r="H5" s="46"/>
      <c r="I5" s="46"/>
      <c r="J5" s="46"/>
    </row>
    <row r="7" spans="1:10" ht="21">
      <c r="A7" s="5" t="s">
        <v>66</v>
      </c>
      <c r="B7" s="5" t="s">
        <v>67</v>
      </c>
      <c r="C7" s="5" t="s">
        <v>68</v>
      </c>
      <c r="D7" s="5" t="s">
        <v>69</v>
      </c>
      <c r="E7" s="6" t="s">
        <v>70</v>
      </c>
      <c r="F7" s="6" t="s">
        <v>52</v>
      </c>
      <c r="G7" s="6" t="s">
        <v>71</v>
      </c>
      <c r="H7" s="6" t="s">
        <v>72</v>
      </c>
      <c r="I7" s="6" t="s">
        <v>73</v>
      </c>
      <c r="J7" s="6" t="s">
        <v>74</v>
      </c>
    </row>
    <row r="8" spans="1:10" ht="12.75">
      <c r="A8" s="50" t="s">
        <v>75</v>
      </c>
      <c r="B8" s="51"/>
      <c r="C8" s="52" t="s">
        <v>76</v>
      </c>
      <c r="D8" s="53">
        <v>11099000</v>
      </c>
      <c r="E8" s="53">
        <v>0</v>
      </c>
      <c r="F8" s="53">
        <v>11099000</v>
      </c>
      <c r="G8" s="53">
        <v>5508385.13</v>
      </c>
      <c r="H8" s="53">
        <v>5590614.87</v>
      </c>
      <c r="I8" s="53">
        <v>4845813.15</v>
      </c>
      <c r="J8" s="53">
        <v>662571.98</v>
      </c>
    </row>
    <row r="9" spans="1:10" ht="12.75">
      <c r="A9" s="50" t="s">
        <v>75</v>
      </c>
      <c r="B9" s="50" t="s">
        <v>77</v>
      </c>
      <c r="C9" s="52" t="s">
        <v>78</v>
      </c>
      <c r="D9" s="53">
        <v>11099000</v>
      </c>
      <c r="E9" s="53">
        <v>0</v>
      </c>
      <c r="F9" s="53">
        <v>11099000</v>
      </c>
      <c r="G9" s="53">
        <v>5508385.13</v>
      </c>
      <c r="H9" s="53">
        <v>5590614.87</v>
      </c>
      <c r="I9" s="53">
        <v>4845813.15</v>
      </c>
      <c r="J9" s="53">
        <v>662571.98</v>
      </c>
    </row>
    <row r="10" spans="1:10" ht="12.75">
      <c r="A10" s="50" t="s">
        <v>79</v>
      </c>
      <c r="B10" s="51"/>
      <c r="C10" s="52" t="s">
        <v>80</v>
      </c>
      <c r="D10" s="53">
        <v>102943000</v>
      </c>
      <c r="E10" s="53">
        <v>12784000</v>
      </c>
      <c r="F10" s="53">
        <v>115727000</v>
      </c>
      <c r="G10" s="53">
        <v>71465843.87</v>
      </c>
      <c r="H10" s="53">
        <v>44261156.13</v>
      </c>
      <c r="I10" s="53">
        <v>44970422.63</v>
      </c>
      <c r="J10" s="53">
        <v>26495421.24</v>
      </c>
    </row>
    <row r="11" spans="1:10" ht="12.75">
      <c r="A11" s="50" t="s">
        <v>79</v>
      </c>
      <c r="B11" s="50" t="s">
        <v>81</v>
      </c>
      <c r="C11" s="52" t="s">
        <v>82</v>
      </c>
      <c r="D11" s="53">
        <v>75359000</v>
      </c>
      <c r="E11" s="53">
        <v>10015000</v>
      </c>
      <c r="F11" s="53">
        <v>85374000</v>
      </c>
      <c r="G11" s="53">
        <v>58708572.26</v>
      </c>
      <c r="H11" s="53">
        <v>26665427.74</v>
      </c>
      <c r="I11" s="53">
        <v>33916658.16</v>
      </c>
      <c r="J11" s="53">
        <v>24791914.1</v>
      </c>
    </row>
    <row r="12" spans="1:10" ht="12.75">
      <c r="A12" s="50" t="s">
        <v>79</v>
      </c>
      <c r="B12" s="50" t="s">
        <v>83</v>
      </c>
      <c r="C12" s="52" t="s">
        <v>84</v>
      </c>
      <c r="D12" s="53">
        <v>11323000</v>
      </c>
      <c r="E12" s="53">
        <v>919000</v>
      </c>
      <c r="F12" s="53">
        <v>12242000</v>
      </c>
      <c r="G12" s="53">
        <v>5624166</v>
      </c>
      <c r="H12" s="53">
        <v>6617834</v>
      </c>
      <c r="I12" s="53">
        <v>4549099.57</v>
      </c>
      <c r="J12" s="53">
        <v>1075066.43</v>
      </c>
    </row>
    <row r="13" spans="1:10" ht="12.75">
      <c r="A13" s="50" t="s">
        <v>79</v>
      </c>
      <c r="B13" s="50" t="s">
        <v>85</v>
      </c>
      <c r="C13" s="52" t="s">
        <v>86</v>
      </c>
      <c r="D13" s="53">
        <v>443000</v>
      </c>
      <c r="E13" s="53">
        <v>0</v>
      </c>
      <c r="F13" s="53">
        <v>443000</v>
      </c>
      <c r="G13" s="53">
        <v>173694.64</v>
      </c>
      <c r="H13" s="53">
        <v>269305.36</v>
      </c>
      <c r="I13" s="53">
        <v>173694.64</v>
      </c>
      <c r="J13" s="53">
        <v>0</v>
      </c>
    </row>
    <row r="14" spans="1:10" ht="12.75">
      <c r="A14" s="50" t="s">
        <v>79</v>
      </c>
      <c r="B14" s="50" t="s">
        <v>87</v>
      </c>
      <c r="C14" s="52" t="s">
        <v>88</v>
      </c>
      <c r="D14" s="53">
        <v>5565000</v>
      </c>
      <c r="E14" s="53">
        <v>250000</v>
      </c>
      <c r="F14" s="53">
        <v>5815000</v>
      </c>
      <c r="G14" s="53">
        <v>2640823.81</v>
      </c>
      <c r="H14" s="53">
        <v>3174176.19</v>
      </c>
      <c r="I14" s="53">
        <v>2344970.39</v>
      </c>
      <c r="J14" s="53">
        <v>295853.42</v>
      </c>
    </row>
    <row r="15" spans="1:10" ht="12.75">
      <c r="A15" s="50" t="s">
        <v>79</v>
      </c>
      <c r="B15" s="50" t="s">
        <v>89</v>
      </c>
      <c r="C15" s="52" t="s">
        <v>90</v>
      </c>
      <c r="D15" s="53">
        <v>10253000</v>
      </c>
      <c r="E15" s="53">
        <v>1600000</v>
      </c>
      <c r="F15" s="53">
        <v>11853000</v>
      </c>
      <c r="G15" s="53">
        <v>4318587.16</v>
      </c>
      <c r="H15" s="53">
        <v>7534412.84</v>
      </c>
      <c r="I15" s="53">
        <v>3985999.87</v>
      </c>
      <c r="J15" s="53">
        <v>332587.29</v>
      </c>
    </row>
    <row r="16" spans="1:10" ht="12.75">
      <c r="A16" s="50" t="s">
        <v>91</v>
      </c>
      <c r="B16" s="51"/>
      <c r="C16" s="52" t="s">
        <v>92</v>
      </c>
      <c r="D16" s="53">
        <v>28174000</v>
      </c>
      <c r="E16" s="53">
        <v>1045000</v>
      </c>
      <c r="F16" s="53">
        <v>29219000</v>
      </c>
      <c r="G16" s="53">
        <v>15212590.12</v>
      </c>
      <c r="H16" s="53">
        <v>14006409.88</v>
      </c>
      <c r="I16" s="53">
        <v>13315296.1</v>
      </c>
      <c r="J16" s="53">
        <v>1897294.02</v>
      </c>
    </row>
    <row r="17" spans="1:10" ht="12.75">
      <c r="A17" s="50" t="s">
        <v>91</v>
      </c>
      <c r="B17" s="50" t="s">
        <v>93</v>
      </c>
      <c r="C17" s="52" t="s">
        <v>94</v>
      </c>
      <c r="D17" s="53">
        <v>28174000</v>
      </c>
      <c r="E17" s="53">
        <v>1045000</v>
      </c>
      <c r="F17" s="53">
        <v>29219000</v>
      </c>
      <c r="G17" s="53">
        <v>15212590.12</v>
      </c>
      <c r="H17" s="53">
        <v>14006409.88</v>
      </c>
      <c r="I17" s="53">
        <v>13315296.1</v>
      </c>
      <c r="J17" s="53">
        <v>1897294.02</v>
      </c>
    </row>
    <row r="18" spans="1:10" ht="12.75">
      <c r="A18" s="50" t="s">
        <v>95</v>
      </c>
      <c r="B18" s="50"/>
      <c r="C18" s="52" t="s">
        <v>96</v>
      </c>
      <c r="D18" s="53">
        <v>18031000</v>
      </c>
      <c r="E18" s="53">
        <v>6710857.34</v>
      </c>
      <c r="F18" s="53">
        <v>24741857.34</v>
      </c>
      <c r="G18" s="53">
        <v>13355354.11</v>
      </c>
      <c r="H18" s="53">
        <v>11386503.23</v>
      </c>
      <c r="I18" s="53">
        <v>7427947.95</v>
      </c>
      <c r="J18" s="53">
        <v>5927406.16</v>
      </c>
    </row>
    <row r="19" spans="1:10" ht="12.75">
      <c r="A19" s="50" t="s">
        <v>95</v>
      </c>
      <c r="B19" s="51" t="s">
        <v>97</v>
      </c>
      <c r="C19" s="52" t="s">
        <v>98</v>
      </c>
      <c r="D19" s="53">
        <v>177000</v>
      </c>
      <c r="E19" s="53">
        <v>5200000</v>
      </c>
      <c r="F19" s="53">
        <v>5377000</v>
      </c>
      <c r="G19" s="53">
        <v>3727561.85</v>
      </c>
      <c r="H19" s="53">
        <v>1649438.15</v>
      </c>
      <c r="I19" s="53">
        <v>0</v>
      </c>
      <c r="J19" s="53">
        <v>3727561.85</v>
      </c>
    </row>
    <row r="20" spans="1:10" ht="12.75">
      <c r="A20" s="50" t="s">
        <v>95</v>
      </c>
      <c r="B20" s="50" t="s">
        <v>99</v>
      </c>
      <c r="C20" s="52" t="s">
        <v>100</v>
      </c>
      <c r="D20" s="53">
        <v>1234000</v>
      </c>
      <c r="E20" s="53">
        <v>130877.71</v>
      </c>
      <c r="F20" s="53">
        <v>1364877.71</v>
      </c>
      <c r="G20" s="53">
        <v>475431.46</v>
      </c>
      <c r="H20" s="53">
        <v>889446.25</v>
      </c>
      <c r="I20" s="53">
        <v>419302.18</v>
      </c>
      <c r="J20" s="53">
        <v>56129.28</v>
      </c>
    </row>
    <row r="21" spans="1:10" ht="12.75">
      <c r="A21" s="50" t="s">
        <v>95</v>
      </c>
      <c r="B21" s="50" t="s">
        <v>101</v>
      </c>
      <c r="C21" s="52" t="s">
        <v>102</v>
      </c>
      <c r="D21" s="53">
        <v>16620000</v>
      </c>
      <c r="E21" s="53">
        <v>1379979.63</v>
      </c>
      <c r="F21" s="53">
        <v>17999979.63</v>
      </c>
      <c r="G21" s="53">
        <v>9152360.8</v>
      </c>
      <c r="H21" s="53">
        <v>8847618.83</v>
      </c>
      <c r="I21" s="53">
        <v>7008645.77</v>
      </c>
      <c r="J21" s="53">
        <v>2143715.03</v>
      </c>
    </row>
    <row r="22" spans="1:10" ht="12.75">
      <c r="A22" s="50" t="s">
        <v>103</v>
      </c>
      <c r="B22" s="50"/>
      <c r="C22" s="52" t="s">
        <v>104</v>
      </c>
      <c r="D22" s="53">
        <v>37620000</v>
      </c>
      <c r="E22" s="53">
        <v>600000</v>
      </c>
      <c r="F22" s="53">
        <v>38220000</v>
      </c>
      <c r="G22" s="53">
        <v>18487938.7</v>
      </c>
      <c r="H22" s="53">
        <v>19732061.3</v>
      </c>
      <c r="I22" s="53">
        <v>18291377</v>
      </c>
      <c r="J22" s="53">
        <v>196561.7</v>
      </c>
    </row>
    <row r="23" spans="1:10" ht="12.75">
      <c r="A23" s="50" t="s">
        <v>103</v>
      </c>
      <c r="B23" s="51" t="s">
        <v>105</v>
      </c>
      <c r="C23" s="52" t="s">
        <v>106</v>
      </c>
      <c r="D23" s="53">
        <v>37620000</v>
      </c>
      <c r="E23" s="53">
        <v>600000</v>
      </c>
      <c r="F23" s="53">
        <v>38220000</v>
      </c>
      <c r="G23" s="53">
        <v>18487938.7</v>
      </c>
      <c r="H23" s="53">
        <v>19732061.3</v>
      </c>
      <c r="I23" s="53">
        <v>18291377</v>
      </c>
      <c r="J23" s="53">
        <v>196561.7</v>
      </c>
    </row>
    <row r="24" spans="1:10" ht="12.75">
      <c r="A24" s="50" t="s">
        <v>107</v>
      </c>
      <c r="B24" s="50"/>
      <c r="C24" s="52" t="s">
        <v>108</v>
      </c>
      <c r="D24" s="53">
        <v>210272000</v>
      </c>
      <c r="E24" s="53">
        <v>20025230.04</v>
      </c>
      <c r="F24" s="53">
        <v>230297230.04</v>
      </c>
      <c r="G24" s="53">
        <v>110783143.11</v>
      </c>
      <c r="H24" s="53">
        <v>119514086.93</v>
      </c>
      <c r="I24" s="53">
        <v>94732154.94</v>
      </c>
      <c r="J24" s="53">
        <v>16050988.17</v>
      </c>
    </row>
    <row r="25" spans="1:10" ht="12.75">
      <c r="A25" s="50" t="s">
        <v>107</v>
      </c>
      <c r="B25" s="50" t="s">
        <v>81</v>
      </c>
      <c r="C25" s="52" t="s">
        <v>82</v>
      </c>
      <c r="D25" s="53">
        <v>17832000</v>
      </c>
      <c r="E25" s="53">
        <v>2511527.91</v>
      </c>
      <c r="F25" s="53">
        <v>20343527.91</v>
      </c>
      <c r="G25" s="53">
        <v>9934713.72</v>
      </c>
      <c r="H25" s="53">
        <v>10408814.19</v>
      </c>
      <c r="I25" s="53">
        <v>7666555.99</v>
      </c>
      <c r="J25" s="53">
        <v>2268157.73</v>
      </c>
    </row>
    <row r="26" spans="1:10" ht="12.75">
      <c r="A26" s="50" t="s">
        <v>107</v>
      </c>
      <c r="B26" s="51" t="s">
        <v>109</v>
      </c>
      <c r="C26" s="52" t="s">
        <v>110</v>
      </c>
      <c r="D26" s="53">
        <v>38733000</v>
      </c>
      <c r="E26" s="53">
        <v>1323952.59</v>
      </c>
      <c r="F26" s="53">
        <v>40056952.59</v>
      </c>
      <c r="G26" s="53">
        <v>20863428.53</v>
      </c>
      <c r="H26" s="53">
        <v>19193524.06</v>
      </c>
      <c r="I26" s="53">
        <v>20401768.28</v>
      </c>
      <c r="J26" s="53">
        <v>461660.25</v>
      </c>
    </row>
    <row r="27" spans="1:10" ht="12.75">
      <c r="A27" s="50" t="s">
        <v>107</v>
      </c>
      <c r="B27" s="50" t="s">
        <v>111</v>
      </c>
      <c r="C27" s="52" t="s">
        <v>112</v>
      </c>
      <c r="D27" s="53">
        <v>139329000</v>
      </c>
      <c r="E27" s="53">
        <v>14442676.15</v>
      </c>
      <c r="F27" s="53">
        <v>153771676.15</v>
      </c>
      <c r="G27" s="53">
        <v>72306778.04</v>
      </c>
      <c r="H27" s="53">
        <v>81464898.11</v>
      </c>
      <c r="I27" s="53">
        <v>59834758.15</v>
      </c>
      <c r="J27" s="53">
        <v>12472019.89</v>
      </c>
    </row>
    <row r="28" spans="1:10" ht="12.75">
      <c r="A28" s="50" t="s">
        <v>107</v>
      </c>
      <c r="B28" s="50" t="s">
        <v>113</v>
      </c>
      <c r="C28" s="52" t="s">
        <v>114</v>
      </c>
      <c r="D28" s="53">
        <v>9312000</v>
      </c>
      <c r="E28" s="53">
        <v>1409780.39</v>
      </c>
      <c r="F28" s="53">
        <v>10721780.39</v>
      </c>
      <c r="G28" s="53">
        <v>5109768.61</v>
      </c>
      <c r="H28" s="53">
        <v>5612011.78</v>
      </c>
      <c r="I28" s="53">
        <v>4494813.46</v>
      </c>
      <c r="J28" s="53">
        <v>614955.15</v>
      </c>
    </row>
    <row r="29" spans="1:10" ht="12.75">
      <c r="A29" s="50" t="s">
        <v>107</v>
      </c>
      <c r="B29" s="50" t="s">
        <v>115</v>
      </c>
      <c r="C29" s="52" t="s">
        <v>116</v>
      </c>
      <c r="D29" s="53">
        <v>1867000</v>
      </c>
      <c r="E29" s="53">
        <v>34000</v>
      </c>
      <c r="F29" s="53">
        <v>1901000</v>
      </c>
      <c r="G29" s="53">
        <v>929687.01</v>
      </c>
      <c r="H29" s="53">
        <v>971312.99</v>
      </c>
      <c r="I29" s="53">
        <v>927415.52</v>
      </c>
      <c r="J29" s="53">
        <v>2271.49</v>
      </c>
    </row>
    <row r="30" spans="1:10" ht="12.75">
      <c r="A30" s="50" t="s">
        <v>107</v>
      </c>
      <c r="B30" s="50" t="s">
        <v>117</v>
      </c>
      <c r="C30" s="52" t="s">
        <v>118</v>
      </c>
      <c r="D30" s="53">
        <v>3199000</v>
      </c>
      <c r="E30" s="53">
        <v>303293</v>
      </c>
      <c r="F30" s="53">
        <v>3502293</v>
      </c>
      <c r="G30" s="53">
        <v>1638767.2</v>
      </c>
      <c r="H30" s="53">
        <v>1863525.8</v>
      </c>
      <c r="I30" s="53">
        <v>1406843.54</v>
      </c>
      <c r="J30" s="53">
        <v>231923.66</v>
      </c>
    </row>
    <row r="31" spans="1:10" ht="12.75">
      <c r="A31" s="50" t="s">
        <v>119</v>
      </c>
      <c r="B31" s="50"/>
      <c r="C31" s="52" t="s">
        <v>120</v>
      </c>
      <c r="D31" s="53">
        <v>225798000</v>
      </c>
      <c r="E31" s="53">
        <v>28422131.42</v>
      </c>
      <c r="F31" s="53">
        <v>254220131.42</v>
      </c>
      <c r="G31" s="53">
        <v>154991578.15</v>
      </c>
      <c r="H31" s="53">
        <v>99228553.27</v>
      </c>
      <c r="I31" s="53">
        <v>110397797.49</v>
      </c>
      <c r="J31" s="53">
        <v>44593780.66</v>
      </c>
    </row>
    <row r="32" spans="1:10" ht="12.75">
      <c r="A32" s="50" t="s">
        <v>119</v>
      </c>
      <c r="B32" s="50" t="s">
        <v>121</v>
      </c>
      <c r="C32" s="52" t="s">
        <v>122</v>
      </c>
      <c r="D32" s="53">
        <v>108093000</v>
      </c>
      <c r="E32" s="53">
        <v>10030124.11</v>
      </c>
      <c r="F32" s="53">
        <v>118123124.11</v>
      </c>
      <c r="G32" s="53">
        <v>68786897.76</v>
      </c>
      <c r="H32" s="53">
        <v>49336226.35</v>
      </c>
      <c r="I32" s="53">
        <v>49986887.8</v>
      </c>
      <c r="J32" s="53">
        <v>18800009.96</v>
      </c>
    </row>
    <row r="33" spans="1:10" ht="12.75">
      <c r="A33" s="50" t="s">
        <v>119</v>
      </c>
      <c r="B33" s="51" t="s">
        <v>123</v>
      </c>
      <c r="C33" s="52" t="s">
        <v>124</v>
      </c>
      <c r="D33" s="53">
        <v>8406000</v>
      </c>
      <c r="E33" s="53">
        <v>632036</v>
      </c>
      <c r="F33" s="53">
        <v>9038036</v>
      </c>
      <c r="G33" s="53">
        <v>4548209.75</v>
      </c>
      <c r="H33" s="53">
        <v>4489826.25</v>
      </c>
      <c r="I33" s="53">
        <v>2872061.55</v>
      </c>
      <c r="J33" s="53">
        <v>1676148.2</v>
      </c>
    </row>
    <row r="34" spans="1:10" ht="12.75">
      <c r="A34" s="50" t="s">
        <v>119</v>
      </c>
      <c r="B34" s="50" t="s">
        <v>125</v>
      </c>
      <c r="C34" s="52" t="s">
        <v>126</v>
      </c>
      <c r="D34" s="53">
        <v>13090000</v>
      </c>
      <c r="E34" s="53">
        <v>8976098.68</v>
      </c>
      <c r="F34" s="53">
        <v>22066098.68</v>
      </c>
      <c r="G34" s="53">
        <v>12848673.48</v>
      </c>
      <c r="H34" s="53">
        <v>9217425.2</v>
      </c>
      <c r="I34" s="53">
        <v>8002382.06</v>
      </c>
      <c r="J34" s="53">
        <v>4846291.42</v>
      </c>
    </row>
    <row r="35" spans="1:10" ht="12.75">
      <c r="A35" s="50" t="s">
        <v>119</v>
      </c>
      <c r="B35" s="50" t="s">
        <v>127</v>
      </c>
      <c r="C35" s="52" t="s">
        <v>128</v>
      </c>
      <c r="D35" s="53">
        <v>401000</v>
      </c>
      <c r="E35" s="53">
        <v>0</v>
      </c>
      <c r="F35" s="53">
        <v>401000</v>
      </c>
      <c r="G35" s="53">
        <v>0</v>
      </c>
      <c r="H35" s="53">
        <v>401000</v>
      </c>
      <c r="I35" s="53">
        <v>0</v>
      </c>
      <c r="J35" s="53">
        <v>0</v>
      </c>
    </row>
    <row r="36" spans="1:10" ht="12.75">
      <c r="A36" s="50" t="s">
        <v>119</v>
      </c>
      <c r="B36" s="50" t="s">
        <v>129</v>
      </c>
      <c r="C36" s="52" t="s">
        <v>130</v>
      </c>
      <c r="D36" s="53">
        <v>93466000</v>
      </c>
      <c r="E36" s="53">
        <v>8798414.63</v>
      </c>
      <c r="F36" s="53">
        <v>102264414.63</v>
      </c>
      <c r="G36" s="53">
        <v>67070360.78</v>
      </c>
      <c r="H36" s="53">
        <v>35194053.85</v>
      </c>
      <c r="I36" s="53">
        <v>48446371.5</v>
      </c>
      <c r="J36" s="53">
        <v>18623989.28</v>
      </c>
    </row>
    <row r="37" spans="1:10" ht="12.75">
      <c r="A37" s="50" t="s">
        <v>119</v>
      </c>
      <c r="B37" s="50" t="s">
        <v>131</v>
      </c>
      <c r="C37" s="52" t="s">
        <v>132</v>
      </c>
      <c r="D37" s="53">
        <v>335000</v>
      </c>
      <c r="E37" s="53">
        <v>0</v>
      </c>
      <c r="F37" s="53">
        <v>335000</v>
      </c>
      <c r="G37" s="53">
        <v>59440.52</v>
      </c>
      <c r="H37" s="53">
        <v>275559.48</v>
      </c>
      <c r="I37" s="53">
        <v>59440.52</v>
      </c>
      <c r="J37" s="53">
        <v>0</v>
      </c>
    </row>
    <row r="38" spans="1:10" ht="12.75">
      <c r="A38" s="50" t="s">
        <v>119</v>
      </c>
      <c r="B38" s="50" t="s">
        <v>133</v>
      </c>
      <c r="C38" s="52" t="s">
        <v>134</v>
      </c>
      <c r="D38" s="53">
        <v>2007000</v>
      </c>
      <c r="E38" s="53">
        <v>-14542</v>
      </c>
      <c r="F38" s="53">
        <v>1992458</v>
      </c>
      <c r="G38" s="53">
        <v>1677995.86</v>
      </c>
      <c r="H38" s="53">
        <v>314462.14</v>
      </c>
      <c r="I38" s="53">
        <v>1030654.06</v>
      </c>
      <c r="J38" s="53">
        <v>647341.8</v>
      </c>
    </row>
    <row r="39" spans="1:10" ht="12.75">
      <c r="A39" s="50" t="s">
        <v>135</v>
      </c>
      <c r="B39" s="50"/>
      <c r="C39" s="52" t="s">
        <v>136</v>
      </c>
      <c r="D39" s="53">
        <v>7142000</v>
      </c>
      <c r="E39" s="53">
        <v>1640000</v>
      </c>
      <c r="F39" s="53">
        <v>8782000</v>
      </c>
      <c r="G39" s="53">
        <v>5405841.23</v>
      </c>
      <c r="H39" s="53">
        <v>3376158.77</v>
      </c>
      <c r="I39" s="53">
        <v>3322259.37</v>
      </c>
      <c r="J39" s="53">
        <v>2083581.86</v>
      </c>
    </row>
    <row r="40" spans="1:10" ht="12.75">
      <c r="A40" s="50" t="s">
        <v>135</v>
      </c>
      <c r="B40" s="51" t="s">
        <v>137</v>
      </c>
      <c r="C40" s="52" t="s">
        <v>138</v>
      </c>
      <c r="D40" s="53">
        <v>1915000</v>
      </c>
      <c r="E40" s="53">
        <v>980000</v>
      </c>
      <c r="F40" s="53">
        <v>2895000</v>
      </c>
      <c r="G40" s="53">
        <v>2652485.47</v>
      </c>
      <c r="H40" s="53">
        <v>242514.53</v>
      </c>
      <c r="I40" s="53">
        <v>947478.8</v>
      </c>
      <c r="J40" s="53">
        <v>1705006.67</v>
      </c>
    </row>
    <row r="41" spans="1:10" ht="12.75">
      <c r="A41" s="50" t="s">
        <v>135</v>
      </c>
      <c r="B41" s="50" t="s">
        <v>139</v>
      </c>
      <c r="C41" s="52" t="s">
        <v>140</v>
      </c>
      <c r="D41" s="53">
        <v>5227000</v>
      </c>
      <c r="E41" s="53">
        <v>660000</v>
      </c>
      <c r="F41" s="53">
        <v>5887000</v>
      </c>
      <c r="G41" s="53">
        <v>2753355.76</v>
      </c>
      <c r="H41" s="53">
        <v>3133644.24</v>
      </c>
      <c r="I41" s="53">
        <v>2374780.57</v>
      </c>
      <c r="J41" s="53">
        <v>378575.19</v>
      </c>
    </row>
    <row r="42" spans="1:10" ht="12.75">
      <c r="A42" s="50" t="s">
        <v>141</v>
      </c>
      <c r="B42" s="50"/>
      <c r="C42" s="52" t="s">
        <v>142</v>
      </c>
      <c r="D42" s="53">
        <v>99984000</v>
      </c>
      <c r="E42" s="53">
        <v>54349937.28</v>
      </c>
      <c r="F42" s="53">
        <v>154333937.28</v>
      </c>
      <c r="G42" s="53">
        <v>95432021.77</v>
      </c>
      <c r="H42" s="53">
        <v>58901915.51</v>
      </c>
      <c r="I42" s="53">
        <v>53657896.5</v>
      </c>
      <c r="J42" s="53">
        <v>41774125.27</v>
      </c>
    </row>
    <row r="43" spans="1:10" ht="12.75">
      <c r="A43" s="50" t="s">
        <v>141</v>
      </c>
      <c r="B43" s="51" t="s">
        <v>143</v>
      </c>
      <c r="C43" s="52" t="s">
        <v>144</v>
      </c>
      <c r="D43" s="53">
        <v>32465000</v>
      </c>
      <c r="E43" s="53">
        <v>51878937.28</v>
      </c>
      <c r="F43" s="53">
        <v>84343937.28</v>
      </c>
      <c r="G43" s="53">
        <v>36107367.67</v>
      </c>
      <c r="H43" s="53">
        <v>48236569.61</v>
      </c>
      <c r="I43" s="53">
        <v>23435894.29</v>
      </c>
      <c r="J43" s="53">
        <v>12671473.38</v>
      </c>
    </row>
    <row r="44" spans="1:10" ht="12.75">
      <c r="A44" s="50" t="s">
        <v>141</v>
      </c>
      <c r="B44" s="50" t="s">
        <v>145</v>
      </c>
      <c r="C44" s="52" t="s">
        <v>146</v>
      </c>
      <c r="D44" s="53">
        <v>67415000</v>
      </c>
      <c r="E44" s="53">
        <v>2375000</v>
      </c>
      <c r="F44" s="53">
        <v>69790000</v>
      </c>
      <c r="G44" s="53">
        <v>59203552.5</v>
      </c>
      <c r="H44" s="53">
        <v>10586447.5</v>
      </c>
      <c r="I44" s="53">
        <v>30185024.41</v>
      </c>
      <c r="J44" s="53">
        <v>29018528.09</v>
      </c>
    </row>
    <row r="45" spans="1:10" ht="12.75">
      <c r="A45" s="50" t="s">
        <v>141</v>
      </c>
      <c r="B45" s="50" t="s">
        <v>147</v>
      </c>
      <c r="C45" s="52" t="s">
        <v>148</v>
      </c>
      <c r="D45" s="53">
        <v>87000</v>
      </c>
      <c r="E45" s="53">
        <v>0</v>
      </c>
      <c r="F45" s="53">
        <v>87000</v>
      </c>
      <c r="G45" s="53">
        <v>25101.6</v>
      </c>
      <c r="H45" s="53">
        <v>61898.4</v>
      </c>
      <c r="I45" s="53">
        <v>20977.8</v>
      </c>
      <c r="J45" s="53">
        <v>4123.8</v>
      </c>
    </row>
    <row r="46" spans="1:10" ht="12.75">
      <c r="A46" s="50" t="s">
        <v>141</v>
      </c>
      <c r="B46" s="50" t="s">
        <v>149</v>
      </c>
      <c r="C46" s="52" t="s">
        <v>150</v>
      </c>
      <c r="D46" s="53">
        <v>17000</v>
      </c>
      <c r="E46" s="53">
        <v>96000</v>
      </c>
      <c r="F46" s="53">
        <v>113000</v>
      </c>
      <c r="G46" s="53">
        <v>96000</v>
      </c>
      <c r="H46" s="53">
        <v>17000</v>
      </c>
      <c r="I46" s="53">
        <v>16000</v>
      </c>
      <c r="J46" s="53">
        <v>80000</v>
      </c>
    </row>
    <row r="47" spans="1:10" ht="12.75">
      <c r="A47" s="50" t="s">
        <v>151</v>
      </c>
      <c r="B47" s="51"/>
      <c r="C47" s="52" t="s">
        <v>152</v>
      </c>
      <c r="D47" s="53">
        <v>3617000</v>
      </c>
      <c r="E47" s="53">
        <v>1500000</v>
      </c>
      <c r="F47" s="53">
        <v>5117000</v>
      </c>
      <c r="G47" s="53">
        <v>881204.55</v>
      </c>
      <c r="H47" s="53">
        <v>4235795.45</v>
      </c>
      <c r="I47" s="53">
        <v>715140.53</v>
      </c>
      <c r="J47" s="53">
        <v>166064.02</v>
      </c>
    </row>
    <row r="48" spans="1:10" ht="12.75">
      <c r="A48" s="50" t="s">
        <v>151</v>
      </c>
      <c r="B48" s="50" t="s">
        <v>153</v>
      </c>
      <c r="C48" s="52" t="s">
        <v>154</v>
      </c>
      <c r="D48" s="53">
        <v>3617000</v>
      </c>
      <c r="E48" s="53">
        <v>1500000</v>
      </c>
      <c r="F48" s="53">
        <v>5117000</v>
      </c>
      <c r="G48" s="53">
        <v>881204.55</v>
      </c>
      <c r="H48" s="53">
        <v>4235795.45</v>
      </c>
      <c r="I48" s="53">
        <v>715140.53</v>
      </c>
      <c r="J48" s="53">
        <v>166064.02</v>
      </c>
    </row>
    <row r="49" spans="1:10" ht="12.75">
      <c r="A49" s="50" t="s">
        <v>155</v>
      </c>
      <c r="B49" s="51"/>
      <c r="C49" s="52" t="s">
        <v>156</v>
      </c>
      <c r="D49" s="53">
        <v>67690000</v>
      </c>
      <c r="E49" s="53">
        <v>24140000</v>
      </c>
      <c r="F49" s="53">
        <v>91830000</v>
      </c>
      <c r="G49" s="53">
        <v>66874770.51</v>
      </c>
      <c r="H49" s="53">
        <v>24955229.49</v>
      </c>
      <c r="I49" s="53">
        <v>27760616.66</v>
      </c>
      <c r="J49" s="53">
        <v>39114153.85</v>
      </c>
    </row>
    <row r="50" spans="1:10" ht="12.75">
      <c r="A50" s="50" t="s">
        <v>155</v>
      </c>
      <c r="B50" s="50" t="s">
        <v>157</v>
      </c>
      <c r="C50" s="52" t="s">
        <v>158</v>
      </c>
      <c r="D50" s="53">
        <v>67690000</v>
      </c>
      <c r="E50" s="53">
        <v>24140000</v>
      </c>
      <c r="F50" s="53">
        <v>91830000</v>
      </c>
      <c r="G50" s="53">
        <v>66874770.51</v>
      </c>
      <c r="H50" s="53">
        <v>24955229.49</v>
      </c>
      <c r="I50" s="53">
        <v>27760616.66</v>
      </c>
      <c r="J50" s="53">
        <v>39114153.85</v>
      </c>
    </row>
    <row r="51" spans="1:10" ht="12.75">
      <c r="A51" s="50" t="s">
        <v>159</v>
      </c>
      <c r="B51" s="51"/>
      <c r="C51" s="52" t="s">
        <v>160</v>
      </c>
      <c r="D51" s="53">
        <v>1131000</v>
      </c>
      <c r="E51" s="53">
        <v>2000000</v>
      </c>
      <c r="F51" s="53">
        <v>3131000</v>
      </c>
      <c r="G51" s="53">
        <v>2061399.08</v>
      </c>
      <c r="H51" s="53">
        <v>1069600.92</v>
      </c>
      <c r="I51" s="53">
        <v>1882312.34</v>
      </c>
      <c r="J51" s="53">
        <v>179086.74</v>
      </c>
    </row>
    <row r="52" spans="1:10" ht="12.75">
      <c r="A52" s="50" t="s">
        <v>159</v>
      </c>
      <c r="B52" s="50" t="s">
        <v>161</v>
      </c>
      <c r="C52" s="52" t="s">
        <v>162</v>
      </c>
      <c r="D52" s="53">
        <v>191000</v>
      </c>
      <c r="E52" s="53">
        <v>0</v>
      </c>
      <c r="F52" s="53">
        <v>191000</v>
      </c>
      <c r="G52" s="53">
        <v>68221.28</v>
      </c>
      <c r="H52" s="53">
        <v>122778.72</v>
      </c>
      <c r="I52" s="53">
        <v>62967.28</v>
      </c>
      <c r="J52" s="53">
        <v>5254</v>
      </c>
    </row>
    <row r="53" spans="1:10" ht="12.75">
      <c r="A53" s="50" t="s">
        <v>159</v>
      </c>
      <c r="B53" s="50" t="s">
        <v>163</v>
      </c>
      <c r="C53" s="52" t="s">
        <v>164</v>
      </c>
      <c r="D53" s="53">
        <v>170000</v>
      </c>
      <c r="E53" s="53">
        <v>0</v>
      </c>
      <c r="F53" s="53">
        <v>170000</v>
      </c>
      <c r="G53" s="53">
        <v>0</v>
      </c>
      <c r="H53" s="53">
        <v>170000</v>
      </c>
      <c r="I53" s="53">
        <v>0</v>
      </c>
      <c r="J53" s="53">
        <v>0</v>
      </c>
    </row>
    <row r="54" spans="1:10" ht="12.75">
      <c r="A54" s="50" t="s">
        <v>159</v>
      </c>
      <c r="B54" s="50" t="s">
        <v>165</v>
      </c>
      <c r="C54" s="52" t="s">
        <v>166</v>
      </c>
      <c r="D54" s="53">
        <v>770000</v>
      </c>
      <c r="E54" s="53">
        <v>2000000</v>
      </c>
      <c r="F54" s="53">
        <v>2770000</v>
      </c>
      <c r="G54" s="53">
        <v>1993177.8</v>
      </c>
      <c r="H54" s="53">
        <v>776822.2</v>
      </c>
      <c r="I54" s="53">
        <v>1819345.06</v>
      </c>
      <c r="J54" s="53">
        <v>173832.74</v>
      </c>
    </row>
    <row r="55" spans="1:10" ht="12.75">
      <c r="A55" s="50" t="s">
        <v>167</v>
      </c>
      <c r="B55" s="51"/>
      <c r="C55" s="52" t="s">
        <v>168</v>
      </c>
      <c r="D55" s="53">
        <v>2381000</v>
      </c>
      <c r="E55" s="53">
        <v>0</v>
      </c>
      <c r="F55" s="53">
        <v>2381000</v>
      </c>
      <c r="G55" s="53">
        <v>1085199.41</v>
      </c>
      <c r="H55" s="53">
        <v>1295800.59</v>
      </c>
      <c r="I55" s="53">
        <v>928731.27</v>
      </c>
      <c r="J55" s="53">
        <v>156468.14</v>
      </c>
    </row>
    <row r="56" spans="1:10" ht="12.75">
      <c r="A56" s="50" t="s">
        <v>167</v>
      </c>
      <c r="B56" s="50" t="s">
        <v>169</v>
      </c>
      <c r="C56" s="52" t="s">
        <v>170</v>
      </c>
      <c r="D56" s="53">
        <v>2381000</v>
      </c>
      <c r="E56" s="53">
        <v>0</v>
      </c>
      <c r="F56" s="53">
        <v>2381000</v>
      </c>
      <c r="G56" s="53">
        <v>1085199.41</v>
      </c>
      <c r="H56" s="53">
        <v>1295800.59</v>
      </c>
      <c r="I56" s="53">
        <v>928731.27</v>
      </c>
      <c r="J56" s="53">
        <v>156468.14</v>
      </c>
    </row>
    <row r="57" spans="1:10" ht="12.75">
      <c r="A57" s="50" t="s">
        <v>171</v>
      </c>
      <c r="B57" s="51"/>
      <c r="C57" s="52" t="s">
        <v>172</v>
      </c>
      <c r="D57" s="53">
        <v>351000</v>
      </c>
      <c r="E57" s="53">
        <v>17000</v>
      </c>
      <c r="F57" s="53">
        <v>368000</v>
      </c>
      <c r="G57" s="53">
        <v>131035.96</v>
      </c>
      <c r="H57" s="53">
        <v>236964.04</v>
      </c>
      <c r="I57" s="53">
        <v>129115.96</v>
      </c>
      <c r="J57" s="53">
        <v>1920</v>
      </c>
    </row>
    <row r="58" spans="1:10" ht="12.75">
      <c r="A58" s="50" t="s">
        <v>171</v>
      </c>
      <c r="B58" s="50" t="s">
        <v>173</v>
      </c>
      <c r="C58" s="52" t="s">
        <v>174</v>
      </c>
      <c r="D58" s="53">
        <v>351000</v>
      </c>
      <c r="E58" s="53">
        <v>17000</v>
      </c>
      <c r="F58" s="53">
        <v>368000</v>
      </c>
      <c r="G58" s="53">
        <v>131035.96</v>
      </c>
      <c r="H58" s="53">
        <v>236964.04</v>
      </c>
      <c r="I58" s="53">
        <v>129115.96</v>
      </c>
      <c r="J58" s="53">
        <v>1920</v>
      </c>
    </row>
    <row r="59" spans="1:10" ht="12.75">
      <c r="A59" s="50" t="s">
        <v>175</v>
      </c>
      <c r="B59" s="51"/>
      <c r="C59" s="52" t="s">
        <v>176</v>
      </c>
      <c r="D59" s="53">
        <v>13836000</v>
      </c>
      <c r="E59" s="53">
        <v>5833907.13</v>
      </c>
      <c r="F59" s="53">
        <v>19669907.13</v>
      </c>
      <c r="G59" s="53">
        <v>8113004.48</v>
      </c>
      <c r="H59" s="53">
        <v>11556902.65</v>
      </c>
      <c r="I59" s="53">
        <v>6617530.33</v>
      </c>
      <c r="J59" s="53">
        <v>1495474.15</v>
      </c>
    </row>
    <row r="60" spans="1:10" ht="12.75">
      <c r="A60" s="50" t="s">
        <v>175</v>
      </c>
      <c r="B60" s="50" t="s">
        <v>177</v>
      </c>
      <c r="C60" s="52" t="s">
        <v>178</v>
      </c>
      <c r="D60" s="53">
        <v>1828000</v>
      </c>
      <c r="E60" s="53">
        <v>150000</v>
      </c>
      <c r="F60" s="53">
        <v>1978000</v>
      </c>
      <c r="G60" s="53">
        <v>1316867.54</v>
      </c>
      <c r="H60" s="53">
        <v>661132.46</v>
      </c>
      <c r="I60" s="53">
        <v>769006.48</v>
      </c>
      <c r="J60" s="53">
        <v>547861.06</v>
      </c>
    </row>
    <row r="61" spans="1:10" ht="12.75">
      <c r="A61" s="50" t="s">
        <v>175</v>
      </c>
      <c r="B61" s="50" t="s">
        <v>179</v>
      </c>
      <c r="C61" s="52" t="s">
        <v>180</v>
      </c>
      <c r="D61" s="53">
        <v>12008000</v>
      </c>
      <c r="E61" s="53">
        <v>5683907.13</v>
      </c>
      <c r="F61" s="53">
        <v>17691907.13</v>
      </c>
      <c r="G61" s="53">
        <v>6796136.94</v>
      </c>
      <c r="H61" s="53">
        <v>10895770.19</v>
      </c>
      <c r="I61" s="53">
        <v>5848523.85</v>
      </c>
      <c r="J61" s="53">
        <v>947613.09</v>
      </c>
    </row>
    <row r="62" spans="1:10" ht="12.75">
      <c r="A62" s="50" t="s">
        <v>181</v>
      </c>
      <c r="B62" s="51"/>
      <c r="C62" s="52" t="s">
        <v>182</v>
      </c>
      <c r="D62" s="53">
        <v>22134000</v>
      </c>
      <c r="E62" s="53">
        <v>0</v>
      </c>
      <c r="F62" s="53">
        <v>22134000</v>
      </c>
      <c r="G62" s="53">
        <v>11428168.46</v>
      </c>
      <c r="H62" s="53">
        <v>10705831.54</v>
      </c>
      <c r="I62" s="53">
        <v>7733148.91</v>
      </c>
      <c r="J62" s="53">
        <v>3695019.55</v>
      </c>
    </row>
    <row r="63" spans="1:10" ht="12.75">
      <c r="A63" s="50" t="s">
        <v>181</v>
      </c>
      <c r="B63" s="50" t="s">
        <v>183</v>
      </c>
      <c r="C63" s="52" t="s">
        <v>184</v>
      </c>
      <c r="D63" s="53">
        <v>11002000</v>
      </c>
      <c r="E63" s="53">
        <v>0</v>
      </c>
      <c r="F63" s="53">
        <v>11002000</v>
      </c>
      <c r="G63" s="53">
        <v>4471173.32</v>
      </c>
      <c r="H63" s="53">
        <v>6530826.68</v>
      </c>
      <c r="I63" s="53">
        <v>4471173.32</v>
      </c>
      <c r="J63" s="53">
        <v>0</v>
      </c>
    </row>
    <row r="64" spans="1:10" ht="12.75">
      <c r="A64" s="50" t="s">
        <v>181</v>
      </c>
      <c r="B64" s="50" t="s">
        <v>185</v>
      </c>
      <c r="C64" s="52" t="s">
        <v>186</v>
      </c>
      <c r="D64" s="53">
        <v>11132000</v>
      </c>
      <c r="E64" s="53">
        <v>0</v>
      </c>
      <c r="F64" s="53">
        <v>11132000</v>
      </c>
      <c r="G64" s="53">
        <v>6956995.14</v>
      </c>
      <c r="H64" s="53">
        <v>4175004.86</v>
      </c>
      <c r="I64" s="53">
        <v>3261975.59</v>
      </c>
      <c r="J64" s="53">
        <v>3695019.55</v>
      </c>
    </row>
    <row r="65" spans="1:10" ht="12.75">
      <c r="A65" s="54"/>
      <c r="B65" s="3"/>
      <c r="C65" s="3"/>
      <c r="D65" s="55"/>
      <c r="E65" s="55"/>
      <c r="F65" s="55"/>
      <c r="G65" s="55"/>
      <c r="H65" s="55"/>
      <c r="I65" s="55"/>
      <c r="J65" s="56"/>
    </row>
    <row r="66" spans="1:10" ht="12.75">
      <c r="A66" s="57" t="s">
        <v>187</v>
      </c>
      <c r="B66" s="58"/>
      <c r="C66" s="58"/>
      <c r="D66" s="59">
        <v>44402000</v>
      </c>
      <c r="E66" s="59">
        <v>-1150000</v>
      </c>
      <c r="F66" s="59">
        <v>43252000</v>
      </c>
      <c r="G66" s="60">
        <v>0</v>
      </c>
      <c r="H66" s="53">
        <v>43252000</v>
      </c>
      <c r="I66" s="60">
        <v>0</v>
      </c>
      <c r="J66" s="60">
        <v>0</v>
      </c>
    </row>
    <row r="67" spans="1:10" ht="12.75">
      <c r="A67" s="54"/>
      <c r="B67" s="3"/>
      <c r="C67" s="3"/>
      <c r="D67" s="55"/>
      <c r="E67" s="55"/>
      <c r="F67" s="55"/>
      <c r="G67" s="55"/>
      <c r="H67" s="55"/>
      <c r="I67" s="55"/>
      <c r="J67" s="56"/>
    </row>
    <row r="68" spans="1:10" ht="12.75">
      <c r="A68" s="2" t="s">
        <v>188</v>
      </c>
      <c r="B68" s="3"/>
      <c r="C68" s="4"/>
      <c r="D68" s="61">
        <v>896605000</v>
      </c>
      <c r="E68" s="61">
        <v>157918063.21</v>
      </c>
      <c r="F68" s="61">
        <v>1054523063.21</v>
      </c>
      <c r="G68" s="61">
        <v>581217478.64</v>
      </c>
      <c r="H68" s="61">
        <v>473305584.57</v>
      </c>
      <c r="I68" s="61">
        <v>396727561.13</v>
      </c>
      <c r="J68" s="61">
        <v>184489917.51</v>
      </c>
    </row>
    <row r="70" spans="1:3" ht="12.75">
      <c r="A70" s="62"/>
      <c r="B70" s="62"/>
      <c r="C70" s="62"/>
    </row>
    <row r="71" spans="1:8" ht="12.75">
      <c r="A71" s="48" t="s">
        <v>41</v>
      </c>
      <c r="B71" s="48"/>
      <c r="C71" s="48"/>
      <c r="G71" s="48" t="s">
        <v>42</v>
      </c>
      <c r="H71" s="48"/>
    </row>
    <row r="72" spans="1:8" ht="12.75">
      <c r="A72" s="49" t="s">
        <v>45</v>
      </c>
      <c r="B72" s="49"/>
      <c r="C72" s="49"/>
      <c r="G72" s="49" t="s">
        <v>43</v>
      </c>
      <c r="H72" s="49"/>
    </row>
  </sheetData>
  <sheetProtection/>
  <mergeCells count="7">
    <mergeCell ref="A1:F3"/>
    <mergeCell ref="A5:J5"/>
    <mergeCell ref="A66:C66"/>
    <mergeCell ref="A71:C71"/>
    <mergeCell ref="G71:H71"/>
    <mergeCell ref="A72:C72"/>
    <mergeCell ref="G72:H72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140625" style="1" customWidth="1"/>
    <col min="2" max="13" width="12.00390625" style="1" bestFit="1" customWidth="1"/>
    <col min="14" max="14" width="12.8515625" style="1" bestFit="1" customWidth="1"/>
    <col min="15" max="16384" width="9.140625" style="1" customWidth="1"/>
  </cols>
  <sheetData>
    <row r="3" spans="1:6" ht="12.75" customHeight="1">
      <c r="A3" s="47" t="s">
        <v>44</v>
      </c>
      <c r="B3" s="47"/>
      <c r="C3" s="47"/>
      <c r="D3" s="47"/>
      <c r="E3" s="47"/>
      <c r="F3" s="47"/>
    </row>
    <row r="4" spans="1:6" ht="12.75" customHeight="1">
      <c r="A4" s="47"/>
      <c r="B4" s="47"/>
      <c r="C4" s="47"/>
      <c r="D4" s="47"/>
      <c r="E4" s="47"/>
      <c r="F4" s="47"/>
    </row>
    <row r="5" spans="1:6" ht="12.75">
      <c r="A5" s="47"/>
      <c r="B5" s="47"/>
      <c r="C5" s="47"/>
      <c r="D5" s="47"/>
      <c r="E5" s="47"/>
      <c r="F5" s="47"/>
    </row>
    <row r="6" ht="12.75"/>
    <row r="7" spans="1:14" ht="14.25">
      <c r="A7" s="63" t="s">
        <v>189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</row>
    <row r="9" spans="1:14" ht="12.75">
      <c r="A9" s="65" t="s">
        <v>190</v>
      </c>
      <c r="B9" s="65" t="s">
        <v>191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</row>
    <row r="10" spans="1:14" ht="12.75">
      <c r="A10" s="66"/>
      <c r="B10" s="51" t="s">
        <v>192</v>
      </c>
      <c r="C10" s="51" t="s">
        <v>193</v>
      </c>
      <c r="D10" s="51" t="s">
        <v>194</v>
      </c>
      <c r="E10" s="51" t="s">
        <v>195</v>
      </c>
      <c r="F10" s="51" t="s">
        <v>196</v>
      </c>
      <c r="G10" s="51" t="s">
        <v>197</v>
      </c>
      <c r="H10" s="51" t="s">
        <v>198</v>
      </c>
      <c r="I10" s="51" t="s">
        <v>199</v>
      </c>
      <c r="J10" s="51" t="s">
        <v>200</v>
      </c>
      <c r="K10" s="51" t="s">
        <v>201</v>
      </c>
      <c r="L10" s="51" t="s">
        <v>202</v>
      </c>
      <c r="M10" s="51" t="s">
        <v>203</v>
      </c>
      <c r="N10" s="51" t="s">
        <v>204</v>
      </c>
    </row>
    <row r="11" spans="1:14" ht="12.75">
      <c r="A11" s="65" t="s">
        <v>6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</row>
    <row r="12" spans="1:14" ht="12.75">
      <c r="A12" s="67" t="s">
        <v>7</v>
      </c>
      <c r="B12" s="68">
        <v>15137062.95</v>
      </c>
      <c r="C12" s="68">
        <v>15137824.62</v>
      </c>
      <c r="D12" s="68">
        <v>15779933.31</v>
      </c>
      <c r="E12" s="68">
        <v>15169493.22</v>
      </c>
      <c r="F12" s="68">
        <v>16392562.84</v>
      </c>
      <c r="G12" s="68">
        <v>19396865.82</v>
      </c>
      <c r="H12" s="68">
        <v>11655047.99</v>
      </c>
      <c r="I12" s="68">
        <v>35425769.72</v>
      </c>
      <c r="J12" s="68">
        <v>19808531.46</v>
      </c>
      <c r="K12" s="68">
        <v>16957059.52</v>
      </c>
      <c r="L12" s="68">
        <v>16880357.12</v>
      </c>
      <c r="M12" s="68">
        <v>16918484.34</v>
      </c>
      <c r="N12" s="68">
        <f aca="true" t="shared" si="0" ref="N12:N19">SUM(B12:M12)</f>
        <v>214658992.91</v>
      </c>
    </row>
    <row r="13" spans="1:14" ht="12.75">
      <c r="A13" s="67" t="s">
        <v>8</v>
      </c>
      <c r="B13" s="68">
        <v>2824622.19</v>
      </c>
      <c r="C13" s="68">
        <v>2852562.43</v>
      </c>
      <c r="D13" s="68">
        <v>2632057.78</v>
      </c>
      <c r="E13" s="68">
        <v>2787244.95</v>
      </c>
      <c r="F13" s="68">
        <v>2778206.01</v>
      </c>
      <c r="G13" s="68">
        <v>3148686.28</v>
      </c>
      <c r="H13" s="68">
        <v>4293792.31</v>
      </c>
      <c r="I13" s="68">
        <v>3662799.99</v>
      </c>
      <c r="J13" s="68">
        <v>2830801.58</v>
      </c>
      <c r="K13" s="68">
        <v>3220977.91</v>
      </c>
      <c r="L13" s="68">
        <v>3164858.7</v>
      </c>
      <c r="M13" s="68">
        <v>3194628.38</v>
      </c>
      <c r="N13" s="68">
        <f t="shared" si="0"/>
        <v>37391238.51</v>
      </c>
    </row>
    <row r="14" spans="1:14" ht="12.75">
      <c r="A14" s="67" t="s">
        <v>9</v>
      </c>
      <c r="B14" s="68">
        <v>8904391.47</v>
      </c>
      <c r="C14" s="68">
        <v>4210965.28</v>
      </c>
      <c r="D14" s="68">
        <v>4239066.17</v>
      </c>
      <c r="E14" s="68">
        <v>8756563.13</v>
      </c>
      <c r="F14" s="68">
        <v>5050524.83</v>
      </c>
      <c r="G14" s="68">
        <v>4115662.31</v>
      </c>
      <c r="H14" s="68">
        <v>5127997.69</v>
      </c>
      <c r="I14" s="68">
        <v>4091166.57</v>
      </c>
      <c r="J14" s="68">
        <v>4313892.65</v>
      </c>
      <c r="K14" s="68">
        <v>5204311.26</v>
      </c>
      <c r="L14" s="68">
        <v>5309862.23</v>
      </c>
      <c r="M14" s="68">
        <v>4166290.47</v>
      </c>
      <c r="N14" s="68">
        <f t="shared" si="0"/>
        <v>63490694.06</v>
      </c>
    </row>
    <row r="15" spans="1:14" ht="12.75">
      <c r="A15" s="67" t="s">
        <v>205</v>
      </c>
      <c r="B15" s="68">
        <v>0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f t="shared" si="0"/>
        <v>0</v>
      </c>
    </row>
    <row r="16" spans="1:14" ht="12.75">
      <c r="A16" s="67" t="s">
        <v>206</v>
      </c>
      <c r="B16" s="68">
        <v>0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f t="shared" si="0"/>
        <v>0</v>
      </c>
    </row>
    <row r="17" spans="1:14" ht="12.75">
      <c r="A17" s="67" t="s">
        <v>10</v>
      </c>
      <c r="B17" s="68">
        <v>7682820.82</v>
      </c>
      <c r="C17" s="68">
        <v>8579295.64</v>
      </c>
      <c r="D17" s="68">
        <v>5881998.16</v>
      </c>
      <c r="E17" s="68">
        <v>7960046.51</v>
      </c>
      <c r="F17" s="68">
        <v>5862711.55</v>
      </c>
      <c r="G17" s="68">
        <v>6277066.63</v>
      </c>
      <c r="H17" s="68">
        <v>7598735.47</v>
      </c>
      <c r="I17" s="68">
        <v>6155341.63</v>
      </c>
      <c r="J17" s="68">
        <v>7930533.71</v>
      </c>
      <c r="K17" s="68">
        <v>11298580.03</v>
      </c>
      <c r="L17" s="68">
        <v>7583129.59</v>
      </c>
      <c r="M17" s="68">
        <v>7508664.48</v>
      </c>
      <c r="N17" s="68">
        <f t="shared" si="0"/>
        <v>90318924.22000001</v>
      </c>
    </row>
    <row r="18" spans="1:14" ht="12.75">
      <c r="A18" s="67" t="s">
        <v>11</v>
      </c>
      <c r="B18" s="68">
        <v>30066967.98</v>
      </c>
      <c r="C18" s="68">
        <v>32066937.09</v>
      </c>
      <c r="D18" s="68">
        <v>33873118.21</v>
      </c>
      <c r="E18" s="68">
        <v>32629371.61</v>
      </c>
      <c r="F18" s="68">
        <v>29779668.36</v>
      </c>
      <c r="G18" s="68">
        <v>42366109.37</v>
      </c>
      <c r="H18" s="68">
        <v>58584491.52</v>
      </c>
      <c r="I18" s="68">
        <v>40991375.05</v>
      </c>
      <c r="J18" s="68">
        <v>47590879.3</v>
      </c>
      <c r="K18" s="68">
        <v>33738570.77</v>
      </c>
      <c r="L18" s="68">
        <v>40558059.35</v>
      </c>
      <c r="M18" s="68">
        <v>34013565.05</v>
      </c>
      <c r="N18" s="68">
        <f t="shared" si="0"/>
        <v>456259113.66</v>
      </c>
    </row>
    <row r="19" spans="1:14" ht="12.75">
      <c r="A19" s="67" t="s">
        <v>12</v>
      </c>
      <c r="B19" s="68">
        <v>-9946817.63</v>
      </c>
      <c r="C19" s="68">
        <v>2654303.32</v>
      </c>
      <c r="D19" s="68">
        <v>2361550.7</v>
      </c>
      <c r="E19" s="68">
        <v>2925559.91</v>
      </c>
      <c r="F19" s="68">
        <v>2194106.81</v>
      </c>
      <c r="G19" s="68">
        <v>3266315.14</v>
      </c>
      <c r="H19" s="68">
        <v>3320006.63</v>
      </c>
      <c r="I19" s="68">
        <v>2636883.2</v>
      </c>
      <c r="J19" s="68">
        <v>3371874.36</v>
      </c>
      <c r="K19" s="68">
        <v>2596821.95</v>
      </c>
      <c r="L19" s="68">
        <v>2405219.36</v>
      </c>
      <c r="M19" s="68">
        <v>1672703.15</v>
      </c>
      <c r="N19" s="68">
        <f t="shared" si="0"/>
        <v>19458526.9</v>
      </c>
    </row>
    <row r="20" spans="1:14" ht="12.75">
      <c r="A20" s="69" t="s">
        <v>207</v>
      </c>
      <c r="B20" s="70">
        <f>SUM(B12:B19)</f>
        <v>54669047.779999994</v>
      </c>
      <c r="C20" s="70">
        <f>SUM(C12:C19)</f>
        <v>65501888.38</v>
      </c>
      <c r="D20" s="70">
        <f aca="true" t="shared" si="1" ref="D20:M20">SUM(D12:D19)</f>
        <v>64767724.33</v>
      </c>
      <c r="E20" s="70">
        <f t="shared" si="1"/>
        <v>70228279.33</v>
      </c>
      <c r="F20" s="70">
        <f t="shared" si="1"/>
        <v>62057780.400000006</v>
      </c>
      <c r="G20" s="70">
        <f t="shared" si="1"/>
        <v>78570705.55</v>
      </c>
      <c r="H20" s="70">
        <f t="shared" si="1"/>
        <v>90580071.61</v>
      </c>
      <c r="I20" s="70">
        <f t="shared" si="1"/>
        <v>92963336.16000001</v>
      </c>
      <c r="J20" s="70">
        <f t="shared" si="1"/>
        <v>85846513.05999999</v>
      </c>
      <c r="K20" s="70">
        <f t="shared" si="1"/>
        <v>73016321.44000001</v>
      </c>
      <c r="L20" s="70">
        <f t="shared" si="1"/>
        <v>75901486.35000001</v>
      </c>
      <c r="M20" s="70">
        <f t="shared" si="1"/>
        <v>67474335.87</v>
      </c>
      <c r="N20" s="70">
        <f>SUM(N12:N19)</f>
        <v>881577490.2600001</v>
      </c>
    </row>
    <row r="21" spans="1:14" ht="12.75">
      <c r="A21" s="65" t="s">
        <v>208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</row>
    <row r="22" spans="1:14" ht="12.75">
      <c r="A22" s="67" t="s">
        <v>209</v>
      </c>
      <c r="B22" s="68">
        <v>1771402.41</v>
      </c>
      <c r="C22" s="68">
        <v>1769956.94</v>
      </c>
      <c r="D22" s="68">
        <v>1755371.7</v>
      </c>
      <c r="E22" s="68">
        <v>1759421.33</v>
      </c>
      <c r="F22" s="68">
        <v>1755135.74</v>
      </c>
      <c r="G22" s="68">
        <v>2050329.9</v>
      </c>
      <c r="H22" s="68">
        <v>3175178.64</v>
      </c>
      <c r="I22" s="68">
        <v>1766818.36</v>
      </c>
      <c r="J22" s="68">
        <v>1771667.8</v>
      </c>
      <c r="K22" s="68">
        <v>2021715.81</v>
      </c>
      <c r="L22" s="68">
        <v>2040528.94</v>
      </c>
      <c r="M22" s="68">
        <v>2061429.31</v>
      </c>
      <c r="N22" s="68">
        <f>SUM(B22:M22)</f>
        <v>23698956.88</v>
      </c>
    </row>
    <row r="23" spans="1:14" ht="12.75">
      <c r="A23" s="67" t="s">
        <v>210</v>
      </c>
      <c r="B23" s="68">
        <v>260873.3</v>
      </c>
      <c r="C23" s="68">
        <v>167745.57</v>
      </c>
      <c r="D23" s="68">
        <v>135572.45</v>
      </c>
      <c r="E23" s="68">
        <v>217810.26</v>
      </c>
      <c r="F23" s="68">
        <v>203983.9</v>
      </c>
      <c r="G23" s="68">
        <v>512050.55</v>
      </c>
      <c r="H23" s="68">
        <v>147552.39</v>
      </c>
      <c r="I23" s="68">
        <v>193546.26</v>
      </c>
      <c r="J23" s="68">
        <v>481660.44</v>
      </c>
      <c r="K23" s="68">
        <v>245240</v>
      </c>
      <c r="L23" s="68">
        <v>0</v>
      </c>
      <c r="M23" s="68">
        <v>392580.76</v>
      </c>
      <c r="N23" s="68">
        <f>SUM(B23:M23)</f>
        <v>2958615.88</v>
      </c>
    </row>
    <row r="24" spans="1:14" ht="12.75">
      <c r="A24" s="67" t="s">
        <v>211</v>
      </c>
      <c r="B24" s="68">
        <v>0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f>SUM(B24:M24)</f>
        <v>0</v>
      </c>
    </row>
    <row r="25" spans="1:14" ht="12.75">
      <c r="A25" s="69" t="s">
        <v>212</v>
      </c>
      <c r="B25" s="70">
        <f>SUM(B22:B24)</f>
        <v>2032275.71</v>
      </c>
      <c r="C25" s="70">
        <f aca="true" t="shared" si="2" ref="C25:N25">SUM(C22:C24)</f>
        <v>1937702.51</v>
      </c>
      <c r="D25" s="70">
        <f t="shared" si="2"/>
        <v>1890944.15</v>
      </c>
      <c r="E25" s="70">
        <f t="shared" si="2"/>
        <v>1977231.59</v>
      </c>
      <c r="F25" s="70">
        <f t="shared" si="2"/>
        <v>1959119.64</v>
      </c>
      <c r="G25" s="70">
        <f t="shared" si="2"/>
        <v>2562380.4499999997</v>
      </c>
      <c r="H25" s="70">
        <f t="shared" si="2"/>
        <v>3322731.0300000003</v>
      </c>
      <c r="I25" s="70">
        <f t="shared" si="2"/>
        <v>1960364.62</v>
      </c>
      <c r="J25" s="70">
        <f t="shared" si="2"/>
        <v>2253328.24</v>
      </c>
      <c r="K25" s="70">
        <f t="shared" si="2"/>
        <v>2266955.81</v>
      </c>
      <c r="L25" s="70">
        <f t="shared" si="2"/>
        <v>2040528.94</v>
      </c>
      <c r="M25" s="70">
        <f t="shared" si="2"/>
        <v>2454010.0700000003</v>
      </c>
      <c r="N25" s="70">
        <f t="shared" si="2"/>
        <v>26657572.759999998</v>
      </c>
    </row>
    <row r="26" spans="1:14" ht="12.75">
      <c r="A26" s="67" t="s">
        <v>213</v>
      </c>
      <c r="B26" s="68">
        <v>0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f>N28</f>
        <v>58848859.830000006</v>
      </c>
    </row>
    <row r="27" spans="1:14" ht="12.75">
      <c r="A27" s="69" t="s">
        <v>214</v>
      </c>
      <c r="B27" s="70">
        <v>5578437.85</v>
      </c>
      <c r="C27" s="70">
        <v>6053743.46</v>
      </c>
      <c r="D27" s="70">
        <v>7018965.38</v>
      </c>
      <c r="E27" s="70">
        <v>6282791.35</v>
      </c>
      <c r="F27" s="70">
        <v>5505438.15</v>
      </c>
      <c r="G27" s="70">
        <v>8601757.06</v>
      </c>
      <c r="H27" s="70">
        <v>9883283.64</v>
      </c>
      <c r="I27" s="70">
        <v>6454462.03</v>
      </c>
      <c r="J27" s="70">
        <v>9432065.03</v>
      </c>
      <c r="K27" s="70">
        <v>6412727.62</v>
      </c>
      <c r="L27" s="70">
        <v>7869968.95</v>
      </c>
      <c r="M27" s="70">
        <v>6044686.23</v>
      </c>
      <c r="N27" s="70">
        <f>SUM(B27:M27)</f>
        <v>85138326.75000001</v>
      </c>
    </row>
    <row r="28" spans="1:14" ht="12.75">
      <c r="A28" s="69" t="s">
        <v>215</v>
      </c>
      <c r="B28" s="70">
        <v>3577578.89</v>
      </c>
      <c r="C28" s="70">
        <v>3880471.47</v>
      </c>
      <c r="D28" s="70">
        <v>4242196.16</v>
      </c>
      <c r="E28" s="70">
        <v>4006798.86</v>
      </c>
      <c r="F28" s="70">
        <v>3570620.38</v>
      </c>
      <c r="G28" s="70">
        <v>5292765.92</v>
      </c>
      <c r="H28" s="70">
        <v>8430898.72</v>
      </c>
      <c r="I28" s="70">
        <v>5723857.91</v>
      </c>
      <c r="J28" s="70">
        <v>6282715.09</v>
      </c>
      <c r="K28" s="70">
        <v>4323433.25</v>
      </c>
      <c r="L28" s="70">
        <v>5308653.26</v>
      </c>
      <c r="M28" s="70">
        <v>4208869.92</v>
      </c>
      <c r="N28" s="70">
        <f>SUM(B28:M28)</f>
        <v>58848859.830000006</v>
      </c>
    </row>
    <row r="29" spans="1:14" ht="12.75">
      <c r="A29" s="69" t="s">
        <v>216</v>
      </c>
      <c r="B29" s="70">
        <f>SUM(B25+B28)</f>
        <v>5609854.6</v>
      </c>
      <c r="C29" s="70">
        <f>SUM(C25+C28)</f>
        <v>5818173.98</v>
      </c>
      <c r="D29" s="70">
        <f aca="true" t="shared" si="3" ref="D29:M29">SUM(D25+D28)</f>
        <v>6133140.3100000005</v>
      </c>
      <c r="E29" s="70">
        <f t="shared" si="3"/>
        <v>5984030.45</v>
      </c>
      <c r="F29" s="70">
        <f t="shared" si="3"/>
        <v>5529740.02</v>
      </c>
      <c r="G29" s="70">
        <f t="shared" si="3"/>
        <v>7855146.369999999</v>
      </c>
      <c r="H29" s="70">
        <f t="shared" si="3"/>
        <v>11753629.75</v>
      </c>
      <c r="I29" s="70">
        <f t="shared" si="3"/>
        <v>7684222.53</v>
      </c>
      <c r="J29" s="70">
        <f t="shared" si="3"/>
        <v>8536043.33</v>
      </c>
      <c r="K29" s="70">
        <f t="shared" si="3"/>
        <v>6590389.0600000005</v>
      </c>
      <c r="L29" s="70">
        <f t="shared" si="3"/>
        <v>7349182.199999999</v>
      </c>
      <c r="M29" s="70">
        <f t="shared" si="3"/>
        <v>6662879.99</v>
      </c>
      <c r="N29" s="70">
        <f>SUM(N25+N28)</f>
        <v>85506432.59</v>
      </c>
    </row>
    <row r="30" spans="1:14" ht="12.75">
      <c r="A30" s="69" t="s">
        <v>217</v>
      </c>
      <c r="B30" s="70">
        <f>SUM(B20-B29)</f>
        <v>49059193.17999999</v>
      </c>
      <c r="C30" s="70">
        <f>SUM(C20-C29)</f>
        <v>59683714.400000006</v>
      </c>
      <c r="D30" s="70">
        <f aca="true" t="shared" si="4" ref="D30:M30">SUM(D20-D29)</f>
        <v>58634584.019999996</v>
      </c>
      <c r="E30" s="70">
        <f t="shared" si="4"/>
        <v>64244248.879999995</v>
      </c>
      <c r="F30" s="70">
        <f t="shared" si="4"/>
        <v>56528040.38000001</v>
      </c>
      <c r="G30" s="70">
        <f t="shared" si="4"/>
        <v>70715559.17999999</v>
      </c>
      <c r="H30" s="70">
        <f t="shared" si="4"/>
        <v>78826441.86</v>
      </c>
      <c r="I30" s="70">
        <f t="shared" si="4"/>
        <v>85279113.63000001</v>
      </c>
      <c r="J30" s="70">
        <f t="shared" si="4"/>
        <v>77310469.72999999</v>
      </c>
      <c r="K30" s="70">
        <f t="shared" si="4"/>
        <v>66425932.38000001</v>
      </c>
      <c r="L30" s="70">
        <f t="shared" si="4"/>
        <v>68552304.15</v>
      </c>
      <c r="M30" s="70">
        <f t="shared" si="4"/>
        <v>60811455.88</v>
      </c>
      <c r="N30" s="70">
        <f>SUM(N20-N29)</f>
        <v>796071057.6700001</v>
      </c>
    </row>
    <row r="35" spans="1:11" ht="12.75">
      <c r="A35" s="62"/>
      <c r="B35" s="62"/>
      <c r="F35" s="10"/>
      <c r="J35" s="62"/>
      <c r="K35" s="62"/>
    </row>
    <row r="36" spans="1:11" ht="12.75">
      <c r="A36" s="71" t="s">
        <v>41</v>
      </c>
      <c r="B36" s="71"/>
      <c r="J36" s="71" t="s">
        <v>42</v>
      </c>
      <c r="K36" s="71"/>
    </row>
    <row r="37" spans="1:11" ht="12.75">
      <c r="A37" s="72" t="s">
        <v>45</v>
      </c>
      <c r="B37" s="72"/>
      <c r="J37" s="72" t="s">
        <v>43</v>
      </c>
      <c r="K37" s="72"/>
    </row>
  </sheetData>
  <sheetProtection/>
  <mergeCells count="10">
    <mergeCell ref="A36:B36"/>
    <mergeCell ref="J36:K36"/>
    <mergeCell ref="A37:B37"/>
    <mergeCell ref="J37:K37"/>
    <mergeCell ref="A3:F5"/>
    <mergeCell ref="A7:N7"/>
    <mergeCell ref="A9:A10"/>
    <mergeCell ref="B9:N9"/>
    <mergeCell ref="A11:N11"/>
    <mergeCell ref="A21:N2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421875" style="1" customWidth="1"/>
    <col min="2" max="5" width="14.140625" style="1" customWidth="1"/>
    <col min="6" max="16384" width="9.140625" style="1" customWidth="1"/>
  </cols>
  <sheetData>
    <row r="3" spans="1:5" ht="12.75" customHeight="1">
      <c r="A3" s="47" t="s">
        <v>44</v>
      </c>
      <c r="B3" s="47"/>
      <c r="C3" s="47"/>
      <c r="D3" s="47"/>
      <c r="E3" s="47"/>
    </row>
    <row r="4" spans="1:5" ht="12.75" customHeight="1">
      <c r="A4" s="47"/>
      <c r="B4" s="47"/>
      <c r="C4" s="47"/>
      <c r="D4" s="47"/>
      <c r="E4" s="47"/>
    </row>
    <row r="5" spans="1:5" ht="12.75">
      <c r="A5" s="47"/>
      <c r="B5" s="47"/>
      <c r="C5" s="47"/>
      <c r="D5" s="47"/>
      <c r="E5" s="47"/>
    </row>
    <row r="6" ht="12.75"/>
    <row r="7" spans="1:5" ht="12.75">
      <c r="A7" s="73" t="s">
        <v>218</v>
      </c>
      <c r="B7" s="74"/>
      <c r="C7" s="74"/>
      <c r="D7" s="74"/>
      <c r="E7" s="74"/>
    </row>
    <row r="9" spans="1:5" ht="42">
      <c r="A9" s="75" t="s">
        <v>219</v>
      </c>
      <c r="B9" s="5" t="s">
        <v>220</v>
      </c>
      <c r="C9" s="5" t="s">
        <v>221</v>
      </c>
      <c r="D9" s="5" t="s">
        <v>222</v>
      </c>
      <c r="E9" s="5" t="s">
        <v>223</v>
      </c>
    </row>
    <row r="10" spans="1:5" ht="12.75">
      <c r="A10" s="76" t="s">
        <v>224</v>
      </c>
      <c r="B10" s="77">
        <v>39345000</v>
      </c>
      <c r="C10" s="77">
        <v>39345000</v>
      </c>
      <c r="D10" s="77">
        <v>19671496.8</v>
      </c>
      <c r="E10" s="77">
        <v>18761412.6</v>
      </c>
    </row>
    <row r="11" spans="1:5" ht="12.75">
      <c r="A11" s="78" t="s">
        <v>225</v>
      </c>
      <c r="B11" s="79">
        <v>24947000</v>
      </c>
      <c r="C11" s="79">
        <v>24947000</v>
      </c>
      <c r="D11" s="79">
        <v>12475020</v>
      </c>
      <c r="E11" s="79">
        <v>12837338.86</v>
      </c>
    </row>
    <row r="12" spans="1:5" ht="12.75">
      <c r="A12" s="78" t="s">
        <v>226</v>
      </c>
      <c r="B12" s="79">
        <v>24579000</v>
      </c>
      <c r="C12" s="79">
        <v>24579000</v>
      </c>
      <c r="D12" s="79">
        <v>12291060</v>
      </c>
      <c r="E12" s="79">
        <v>12654174.04</v>
      </c>
    </row>
    <row r="13" spans="1:5" ht="12.75">
      <c r="A13" s="78" t="s">
        <v>227</v>
      </c>
      <c r="B13" s="79">
        <v>330000</v>
      </c>
      <c r="C13" s="79">
        <v>330000</v>
      </c>
      <c r="D13" s="79">
        <v>165000</v>
      </c>
      <c r="E13" s="79">
        <v>165804.17</v>
      </c>
    </row>
    <row r="14" spans="1:5" ht="12.75">
      <c r="A14" s="78" t="s">
        <v>228</v>
      </c>
      <c r="B14" s="79">
        <v>38000</v>
      </c>
      <c r="C14" s="79">
        <v>38000</v>
      </c>
      <c r="D14" s="79">
        <v>18960</v>
      </c>
      <c r="E14" s="79">
        <v>17360.65</v>
      </c>
    </row>
    <row r="15" spans="1:5" ht="12.75">
      <c r="A15" s="78" t="s">
        <v>229</v>
      </c>
      <c r="B15" s="79">
        <v>2000000</v>
      </c>
      <c r="C15" s="79">
        <v>2000000</v>
      </c>
      <c r="D15" s="79">
        <v>999600</v>
      </c>
      <c r="E15" s="79">
        <v>1460579.85</v>
      </c>
    </row>
    <row r="16" spans="1:5" ht="12.75">
      <c r="A16" s="78" t="s">
        <v>230</v>
      </c>
      <c r="B16" s="79">
        <v>10000000</v>
      </c>
      <c r="C16" s="79">
        <v>10000000</v>
      </c>
      <c r="D16" s="79">
        <v>4998810</v>
      </c>
      <c r="E16" s="79">
        <v>3210872.31</v>
      </c>
    </row>
    <row r="17" spans="1:5" ht="12.75">
      <c r="A17" s="78" t="s">
        <v>231</v>
      </c>
      <c r="B17" s="79">
        <v>10000000</v>
      </c>
      <c r="C17" s="79">
        <v>10000000</v>
      </c>
      <c r="D17" s="79">
        <v>4998810</v>
      </c>
      <c r="E17" s="79">
        <v>3210872.31</v>
      </c>
    </row>
    <row r="18" spans="1:5" ht="12.75">
      <c r="A18" s="78" t="s">
        <v>232</v>
      </c>
      <c r="B18" s="79">
        <v>2398000</v>
      </c>
      <c r="C18" s="79">
        <v>2398000</v>
      </c>
      <c r="D18" s="79">
        <v>1198066.8</v>
      </c>
      <c r="E18" s="79">
        <v>1252621.58</v>
      </c>
    </row>
    <row r="19" spans="1:5" ht="12.75">
      <c r="A19" s="76" t="s">
        <v>233</v>
      </c>
      <c r="B19" s="77">
        <v>0</v>
      </c>
      <c r="C19" s="77">
        <v>0</v>
      </c>
      <c r="D19" s="77">
        <v>0</v>
      </c>
      <c r="E19" s="77">
        <v>0</v>
      </c>
    </row>
    <row r="20" spans="1:5" ht="12.75">
      <c r="A20" s="76" t="s">
        <v>234</v>
      </c>
      <c r="B20" s="77">
        <v>58392000</v>
      </c>
      <c r="C20" s="77">
        <v>58392000</v>
      </c>
      <c r="D20" s="77">
        <v>29195556</v>
      </c>
      <c r="E20" s="77">
        <v>31353838.42</v>
      </c>
    </row>
    <row r="21" spans="1:5" ht="12.75">
      <c r="A21" s="78" t="s">
        <v>235</v>
      </c>
      <c r="B21" s="79">
        <v>32000000</v>
      </c>
      <c r="C21" s="79">
        <v>32000000</v>
      </c>
      <c r="D21" s="79">
        <v>15999600</v>
      </c>
      <c r="E21" s="79">
        <v>17623808.15</v>
      </c>
    </row>
    <row r="22" spans="1:5" ht="12.75">
      <c r="A22" s="78" t="s">
        <v>236</v>
      </c>
      <c r="B22" s="79">
        <v>32000000</v>
      </c>
      <c r="C22" s="79">
        <v>32000000</v>
      </c>
      <c r="D22" s="79">
        <v>15999600</v>
      </c>
      <c r="E22" s="79">
        <v>17623808.15</v>
      </c>
    </row>
    <row r="23" spans="1:5" ht="12.75">
      <c r="A23" s="78" t="s">
        <v>237</v>
      </c>
      <c r="B23" s="79">
        <v>0</v>
      </c>
      <c r="C23" s="79">
        <v>0</v>
      </c>
      <c r="D23" s="79">
        <v>0</v>
      </c>
      <c r="E23" s="79">
        <v>0</v>
      </c>
    </row>
    <row r="24" spans="1:5" ht="12.75">
      <c r="A24" s="80" t="s">
        <v>238</v>
      </c>
      <c r="B24" s="79">
        <v>26392000</v>
      </c>
      <c r="C24" s="79">
        <v>26392000</v>
      </c>
      <c r="D24" s="79">
        <v>13195956</v>
      </c>
      <c r="E24" s="79">
        <v>13730030.27</v>
      </c>
    </row>
    <row r="25" spans="1:5" ht="12.75">
      <c r="A25" s="81" t="s">
        <v>239</v>
      </c>
      <c r="B25" s="77">
        <v>0</v>
      </c>
      <c r="C25" s="77">
        <v>0</v>
      </c>
      <c r="D25" s="77">
        <v>0</v>
      </c>
      <c r="E25" s="77">
        <v>0</v>
      </c>
    </row>
    <row r="26" spans="1:5" ht="12.75">
      <c r="A26" s="81" t="s">
        <v>240</v>
      </c>
      <c r="B26" s="77">
        <v>0</v>
      </c>
      <c r="C26" s="77">
        <v>0</v>
      </c>
      <c r="D26" s="77">
        <v>0</v>
      </c>
      <c r="E26" s="77">
        <v>0</v>
      </c>
    </row>
    <row r="27" spans="1:5" ht="24">
      <c r="A27" s="82" t="s">
        <v>241</v>
      </c>
      <c r="B27" s="77">
        <v>0</v>
      </c>
      <c r="C27" s="77">
        <v>0</v>
      </c>
      <c r="D27" s="77">
        <v>0</v>
      </c>
      <c r="E27" s="77">
        <v>0</v>
      </c>
    </row>
    <row r="28" spans="1:5" ht="24">
      <c r="A28" s="82" t="s">
        <v>242</v>
      </c>
      <c r="B28" s="77">
        <v>0</v>
      </c>
      <c r="C28" s="77">
        <v>0</v>
      </c>
      <c r="D28" s="77">
        <v>0</v>
      </c>
      <c r="E28" s="77">
        <v>0</v>
      </c>
    </row>
    <row r="29" spans="1:5" ht="24">
      <c r="A29" s="82" t="s">
        <v>243</v>
      </c>
      <c r="B29" s="77">
        <v>97737000</v>
      </c>
      <c r="C29" s="77">
        <v>97737000</v>
      </c>
      <c r="D29" s="77">
        <v>48867052.8</v>
      </c>
      <c r="E29" s="77">
        <v>50115251.02</v>
      </c>
    </row>
    <row r="32" spans="1:5" ht="48">
      <c r="A32" s="76" t="s">
        <v>244</v>
      </c>
      <c r="B32" s="83" t="s">
        <v>245</v>
      </c>
      <c r="C32" s="83" t="s">
        <v>246</v>
      </c>
      <c r="D32" s="83" t="s">
        <v>247</v>
      </c>
      <c r="E32" s="83" t="s">
        <v>248</v>
      </c>
    </row>
    <row r="33" spans="1:5" ht="12.75">
      <c r="A33" s="76" t="s">
        <v>249</v>
      </c>
      <c r="B33" s="77">
        <v>30935000</v>
      </c>
      <c r="C33" s="77">
        <v>33085000</v>
      </c>
      <c r="D33" s="77">
        <v>15512591.36</v>
      </c>
      <c r="E33" s="77">
        <v>14852700.86</v>
      </c>
    </row>
    <row r="34" spans="1:5" ht="12.75">
      <c r="A34" s="78" t="s">
        <v>250</v>
      </c>
      <c r="B34" s="79">
        <v>30535000</v>
      </c>
      <c r="C34" s="79">
        <v>31685000</v>
      </c>
      <c r="D34" s="79">
        <v>15471056.36</v>
      </c>
      <c r="E34" s="79">
        <v>14811165.86</v>
      </c>
    </row>
    <row r="35" spans="1:5" ht="12.75">
      <c r="A35" s="78" t="s">
        <v>251</v>
      </c>
      <c r="B35" s="79">
        <v>400000</v>
      </c>
      <c r="C35" s="79">
        <v>1400000</v>
      </c>
      <c r="D35" s="79">
        <v>41535</v>
      </c>
      <c r="E35" s="79">
        <v>41535</v>
      </c>
    </row>
    <row r="36" spans="1:5" ht="12.75">
      <c r="A36" s="76" t="s">
        <v>252</v>
      </c>
      <c r="B36" s="77">
        <v>34400000</v>
      </c>
      <c r="C36" s="77">
        <v>34400000</v>
      </c>
      <c r="D36" s="77">
        <v>17222572.88</v>
      </c>
      <c r="E36" s="77">
        <v>17222572.88</v>
      </c>
    </row>
    <row r="37" spans="1:5" ht="12.75">
      <c r="A37" s="78" t="s">
        <v>253</v>
      </c>
      <c r="B37" s="79">
        <v>23700000</v>
      </c>
      <c r="C37" s="79">
        <v>23700000</v>
      </c>
      <c r="D37" s="79">
        <v>12373061.81</v>
      </c>
      <c r="E37" s="79">
        <v>12373061.81</v>
      </c>
    </row>
    <row r="38" spans="1:5" ht="12.75">
      <c r="A38" s="78" t="s">
        <v>254</v>
      </c>
      <c r="B38" s="79">
        <v>5000000</v>
      </c>
      <c r="C38" s="79">
        <v>5000000</v>
      </c>
      <c r="D38" s="79">
        <v>2475513.56</v>
      </c>
      <c r="E38" s="79">
        <v>2475513.56</v>
      </c>
    </row>
    <row r="39" spans="1:5" ht="12.75">
      <c r="A39" s="78" t="s">
        <v>255</v>
      </c>
      <c r="B39" s="79">
        <v>5700000</v>
      </c>
      <c r="C39" s="79">
        <v>5700000</v>
      </c>
      <c r="D39" s="79">
        <v>2373997.51</v>
      </c>
      <c r="E39" s="79">
        <v>2373997.51</v>
      </c>
    </row>
    <row r="40" spans="1:5" ht="12.75">
      <c r="A40" s="78" t="s">
        <v>256</v>
      </c>
      <c r="B40" s="79">
        <v>0</v>
      </c>
      <c r="C40" s="79">
        <v>0</v>
      </c>
      <c r="D40" s="79">
        <v>0</v>
      </c>
      <c r="E40" s="79">
        <v>0</v>
      </c>
    </row>
    <row r="41" spans="1:5" ht="24">
      <c r="A41" s="82" t="s">
        <v>257</v>
      </c>
      <c r="B41" s="77">
        <v>36402000</v>
      </c>
      <c r="C41" s="77">
        <v>35252000</v>
      </c>
      <c r="D41" s="77">
        <v>0</v>
      </c>
      <c r="E41" s="77">
        <v>0</v>
      </c>
    </row>
    <row r="42" spans="1:5" ht="24">
      <c r="A42" s="82" t="s">
        <v>258</v>
      </c>
      <c r="B42" s="77">
        <v>101737000</v>
      </c>
      <c r="C42" s="77">
        <v>102737000</v>
      </c>
      <c r="D42" s="77">
        <v>32735164.24</v>
      </c>
      <c r="E42" s="77">
        <v>32075273.74</v>
      </c>
    </row>
    <row r="43" spans="1:5" ht="24">
      <c r="A43" s="82" t="s">
        <v>259</v>
      </c>
      <c r="B43" s="77">
        <f>SUM(B29-B42)</f>
        <v>-4000000</v>
      </c>
      <c r="C43" s="77">
        <f>SUM(C29-C42)</f>
        <v>-5000000</v>
      </c>
      <c r="D43" s="77">
        <f>E29-D42</f>
        <v>17380086.780000005</v>
      </c>
      <c r="E43" s="77">
        <f>SUM(E29-E42)</f>
        <v>18039977.280000005</v>
      </c>
    </row>
    <row r="46" spans="1:4" ht="12.75">
      <c r="A46" s="62"/>
      <c r="C46" s="62"/>
      <c r="D46" s="62"/>
    </row>
    <row r="47" spans="1:4" ht="12.75">
      <c r="A47" s="34" t="s">
        <v>41</v>
      </c>
      <c r="C47" s="48" t="s">
        <v>42</v>
      </c>
      <c r="D47" s="48"/>
    </row>
    <row r="48" spans="1:4" ht="12.75">
      <c r="A48" s="34" t="s">
        <v>260</v>
      </c>
      <c r="C48" s="49" t="s">
        <v>43</v>
      </c>
      <c r="D48" s="49"/>
    </row>
  </sheetData>
  <sheetProtection/>
  <mergeCells count="3">
    <mergeCell ref="A3:E5"/>
    <mergeCell ref="C47:D47"/>
    <mergeCell ref="C48:D48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E5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7109375" style="1" customWidth="1"/>
    <col min="2" max="2" width="13.00390625" style="1" customWidth="1"/>
    <col min="3" max="3" width="4.140625" style="1" customWidth="1"/>
    <col min="4" max="4" width="40.140625" style="1" customWidth="1"/>
    <col min="5" max="5" width="12.7109375" style="1" customWidth="1"/>
    <col min="6" max="16384" width="9.140625" style="1" customWidth="1"/>
  </cols>
  <sheetData>
    <row r="3" spans="1:5" ht="12.75" customHeight="1">
      <c r="A3" s="47" t="s">
        <v>44</v>
      </c>
      <c r="B3" s="47"/>
      <c r="C3" s="47"/>
      <c r="D3" s="47"/>
      <c r="E3" s="47"/>
    </row>
    <row r="4" spans="1:5" ht="12.75" customHeight="1">
      <c r="A4" s="47"/>
      <c r="B4" s="47"/>
      <c r="C4" s="47"/>
      <c r="D4" s="47"/>
      <c r="E4" s="47"/>
    </row>
    <row r="5" spans="1:5" ht="12.75" customHeight="1">
      <c r="A5" s="47"/>
      <c r="B5" s="47"/>
      <c r="C5" s="47"/>
      <c r="D5" s="47"/>
      <c r="E5" s="47"/>
    </row>
    <row r="6" ht="12.75"/>
    <row r="7" spans="1:5" ht="27.75" customHeight="1">
      <c r="A7" s="84" t="s">
        <v>261</v>
      </c>
      <c r="B7" s="84"/>
      <c r="C7" s="84"/>
      <c r="D7" s="84"/>
      <c r="E7" s="84"/>
    </row>
    <row r="11" spans="1:5" ht="12.75">
      <c r="A11" s="85" t="s">
        <v>0</v>
      </c>
      <c r="B11" s="86">
        <f>SUM(B13,B15,B17)</f>
        <v>50117870.720000006</v>
      </c>
      <c r="C11" s="87"/>
      <c r="D11" s="85" t="s">
        <v>24</v>
      </c>
      <c r="E11" s="86">
        <f>SUM(E13,E15,E17)</f>
        <v>30567128.4</v>
      </c>
    </row>
    <row r="12" spans="2:5" ht="12.75">
      <c r="B12" s="88"/>
      <c r="D12" s="89"/>
      <c r="E12" s="90"/>
    </row>
    <row r="13" spans="1:5" ht="12.75">
      <c r="A13" s="91" t="s">
        <v>262</v>
      </c>
      <c r="B13" s="92">
        <v>50115251.02</v>
      </c>
      <c r="C13" s="93"/>
      <c r="D13" s="91" t="s">
        <v>263</v>
      </c>
      <c r="E13" s="92">
        <v>27749916.11</v>
      </c>
    </row>
    <row r="14" spans="2:5" ht="12.75">
      <c r="B14" s="88"/>
      <c r="D14" s="89"/>
      <c r="E14" s="90"/>
    </row>
    <row r="15" spans="1:5" ht="12.75">
      <c r="A15" s="91" t="s">
        <v>264</v>
      </c>
      <c r="B15" s="92">
        <v>0</v>
      </c>
      <c r="C15" s="93"/>
      <c r="D15" s="91" t="s">
        <v>264</v>
      </c>
      <c r="E15" s="92">
        <v>0</v>
      </c>
    </row>
    <row r="16" spans="2:5" ht="12.75">
      <c r="B16" s="88"/>
      <c r="D16" s="89"/>
      <c r="E16" s="90"/>
    </row>
    <row r="17" spans="1:5" ht="12.75">
      <c r="A17" s="91" t="s">
        <v>265</v>
      </c>
      <c r="B17" s="92">
        <v>2619.7</v>
      </c>
      <c r="C17" s="93"/>
      <c r="D17" s="91" t="s">
        <v>265</v>
      </c>
      <c r="E17" s="92">
        <v>2817212.29</v>
      </c>
    </row>
    <row r="18" spans="2:5" ht="12.75">
      <c r="B18" s="88"/>
      <c r="D18" s="89"/>
      <c r="E18" s="90"/>
    </row>
    <row r="19" spans="2:5" ht="12.75">
      <c r="B19" s="88"/>
      <c r="D19" s="89"/>
      <c r="E19" s="90"/>
    </row>
    <row r="20" spans="2:5" ht="12.75">
      <c r="B20" s="88"/>
      <c r="D20" s="89"/>
      <c r="E20" s="90"/>
    </row>
    <row r="21" spans="1:5" ht="12.75">
      <c r="A21" s="85" t="s">
        <v>266</v>
      </c>
      <c r="B21" s="86">
        <f>SUM(B23,B25,B27)</f>
        <v>679103335.7299999</v>
      </c>
      <c r="C21" s="87"/>
      <c r="D21" s="85" t="s">
        <v>267</v>
      </c>
      <c r="E21" s="86">
        <f>SUM(E23,E25,E27)</f>
        <v>772301914.3</v>
      </c>
    </row>
    <row r="22" spans="2:5" ht="12.75">
      <c r="B22" s="88"/>
      <c r="D22" s="89"/>
      <c r="E22" s="90"/>
    </row>
    <row r="23" spans="1:5" ht="12.75">
      <c r="A23" s="91" t="s">
        <v>268</v>
      </c>
      <c r="B23" s="92">
        <v>0</v>
      </c>
      <c r="C23" s="93"/>
      <c r="D23" s="91" t="s">
        <v>268</v>
      </c>
      <c r="E23" s="92">
        <v>0</v>
      </c>
    </row>
    <row r="24" spans="2:5" ht="12.75">
      <c r="B24" s="88"/>
      <c r="D24" s="89"/>
      <c r="E24" s="90"/>
    </row>
    <row r="25" spans="1:5" ht="12.75">
      <c r="A25" s="91" t="s">
        <v>269</v>
      </c>
      <c r="B25" s="92">
        <v>245519.17</v>
      </c>
      <c r="C25" s="93"/>
      <c r="D25" s="91" t="s">
        <v>269</v>
      </c>
      <c r="E25" s="92">
        <v>784164.65</v>
      </c>
    </row>
    <row r="26" spans="2:5" ht="12.75">
      <c r="B26" s="88"/>
      <c r="D26" s="89"/>
      <c r="E26" s="90"/>
    </row>
    <row r="27" spans="1:5" ht="12.75">
      <c r="A27" s="91" t="s">
        <v>270</v>
      </c>
      <c r="B27" s="92">
        <v>678857816.56</v>
      </c>
      <c r="C27" s="93"/>
      <c r="D27" s="91" t="s">
        <v>270</v>
      </c>
      <c r="E27" s="92">
        <v>771517749.65</v>
      </c>
    </row>
    <row r="28" spans="2:5" ht="12.75">
      <c r="B28" s="88"/>
      <c r="E28" s="88"/>
    </row>
    <row r="29" spans="2:5" ht="12.75">
      <c r="B29" s="88"/>
      <c r="E29" s="88"/>
    </row>
    <row r="30" spans="2:5" ht="12.75">
      <c r="B30" s="88"/>
      <c r="E30" s="88"/>
    </row>
    <row r="31" spans="1:5" ht="12.75">
      <c r="A31" s="85" t="s">
        <v>271</v>
      </c>
      <c r="B31" s="86">
        <f>SUM(B11,B21)</f>
        <v>729221206.4499999</v>
      </c>
      <c r="C31" s="94"/>
      <c r="D31" s="85" t="s">
        <v>271</v>
      </c>
      <c r="E31" s="86">
        <f>SUM(E11,E21)</f>
        <v>802869042.6999999</v>
      </c>
    </row>
    <row r="35" spans="1:5" ht="12.75">
      <c r="A35" s="95" t="s">
        <v>272</v>
      </c>
      <c r="B35" s="96"/>
      <c r="C35" s="96"/>
      <c r="D35" s="96"/>
      <c r="E35" s="96"/>
    </row>
    <row r="36" spans="1:5" ht="12.75">
      <c r="A36" s="89"/>
      <c r="B36" s="89"/>
      <c r="C36" s="89"/>
      <c r="D36" s="89"/>
      <c r="E36" s="89"/>
    </row>
    <row r="37" spans="1:5" ht="12.75">
      <c r="A37" s="85" t="s">
        <v>273</v>
      </c>
      <c r="B37" s="89"/>
      <c r="C37" s="89"/>
      <c r="D37" s="89"/>
      <c r="E37" s="86">
        <f>E21</f>
        <v>772301914.3</v>
      </c>
    </row>
    <row r="38" s="32" customFormat="1" ht="8.25">
      <c r="E38" s="97"/>
    </row>
    <row r="39" spans="1:5" ht="12.75">
      <c r="A39" s="85" t="s">
        <v>274</v>
      </c>
      <c r="B39" s="89"/>
      <c r="C39" s="89"/>
      <c r="D39" s="89"/>
      <c r="E39" s="86">
        <v>119.7</v>
      </c>
    </row>
    <row r="40" s="32" customFormat="1" ht="8.25">
      <c r="E40" s="97"/>
    </row>
    <row r="41" spans="1:5" ht="12.75">
      <c r="A41" s="85" t="s">
        <v>275</v>
      </c>
      <c r="B41" s="89"/>
      <c r="C41" s="89"/>
      <c r="D41" s="89"/>
      <c r="E41" s="86">
        <f>SUM(E37-E39)</f>
        <v>772301794.5999999</v>
      </c>
    </row>
    <row r="42" s="32" customFormat="1" ht="8.25">
      <c r="E42" s="97"/>
    </row>
    <row r="43" spans="1:5" ht="12.75">
      <c r="A43" s="85" t="s">
        <v>276</v>
      </c>
      <c r="B43" s="89"/>
      <c r="C43" s="89"/>
      <c r="D43" s="89"/>
      <c r="E43" s="86">
        <v>0</v>
      </c>
    </row>
    <row r="44" s="32" customFormat="1" ht="8.25">
      <c r="E44" s="97"/>
    </row>
    <row r="45" spans="1:5" ht="12.75">
      <c r="A45" s="85" t="s">
        <v>277</v>
      </c>
      <c r="B45" s="89"/>
      <c r="C45" s="89"/>
      <c r="D45" s="89"/>
      <c r="E45" s="86">
        <f>SUM(E41-E43)</f>
        <v>772301794.5999999</v>
      </c>
    </row>
    <row r="49" spans="1:4" ht="12.75">
      <c r="A49" s="62"/>
      <c r="D49" s="62"/>
    </row>
    <row r="50" spans="1:4" ht="12.75">
      <c r="A50" s="98" t="s">
        <v>41</v>
      </c>
      <c r="C50" s="91"/>
      <c r="D50" s="98" t="s">
        <v>42</v>
      </c>
    </row>
    <row r="51" spans="1:4" ht="12.75">
      <c r="A51" s="98" t="s">
        <v>45</v>
      </c>
      <c r="C51" s="91"/>
      <c r="D51" s="98" t="s">
        <v>43</v>
      </c>
    </row>
  </sheetData>
  <sheetProtection/>
  <mergeCells count="3">
    <mergeCell ref="A3:E5"/>
    <mergeCell ref="A7:E7"/>
    <mergeCell ref="A35:E35"/>
  </mergeCells>
  <printOptions horizontalCentered="1"/>
  <pageMargins left="0.1968503937007874" right="0.1968503937007874" top="0.3937007874015748" bottom="0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D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2.140625" style="1" customWidth="1"/>
    <col min="2" max="4" width="20.7109375" style="1" customWidth="1"/>
    <col min="5" max="16384" width="9.140625" style="1" customWidth="1"/>
  </cols>
  <sheetData>
    <row r="3" spans="1:4" ht="12.75" customHeight="1">
      <c r="A3" s="47" t="s">
        <v>44</v>
      </c>
      <c r="B3" s="47"/>
      <c r="C3" s="47"/>
      <c r="D3" s="47"/>
    </row>
    <row r="4" spans="1:4" ht="12.75" customHeight="1">
      <c r="A4" s="47"/>
      <c r="B4" s="47"/>
      <c r="C4" s="47"/>
      <c r="D4" s="47"/>
    </row>
    <row r="5" spans="1:4" ht="12.75" customHeight="1">
      <c r="A5" s="47"/>
      <c r="B5" s="47"/>
      <c r="C5" s="47"/>
      <c r="D5" s="47"/>
    </row>
    <row r="6" ht="12.75"/>
    <row r="7" ht="12.75">
      <c r="A7" s="99" t="s">
        <v>278</v>
      </c>
    </row>
    <row r="10" spans="1:4" ht="12.75">
      <c r="A10" s="100" t="s">
        <v>190</v>
      </c>
      <c r="B10" s="100" t="s">
        <v>279</v>
      </c>
      <c r="C10" s="101"/>
      <c r="D10" s="101"/>
    </row>
    <row r="11" spans="1:4" ht="12.75">
      <c r="A11" s="100"/>
      <c r="B11" s="102" t="s">
        <v>280</v>
      </c>
      <c r="C11" s="102" t="s">
        <v>281</v>
      </c>
      <c r="D11" s="102" t="s">
        <v>282</v>
      </c>
    </row>
    <row r="12" spans="1:4" ht="12.75">
      <c r="A12" s="103"/>
      <c r="B12" s="104"/>
      <c r="C12" s="105"/>
      <c r="D12" s="105"/>
    </row>
    <row r="13" spans="1:4" ht="12.75">
      <c r="A13" s="106" t="s">
        <v>283</v>
      </c>
      <c r="B13" s="107">
        <v>57451400.31</v>
      </c>
      <c r="C13" s="107">
        <v>60388747.38</v>
      </c>
      <c r="D13" s="107">
        <v>63430904.05</v>
      </c>
    </row>
    <row r="14" spans="1:4" ht="12.75">
      <c r="A14" s="108"/>
      <c r="B14" s="109"/>
      <c r="C14" s="110"/>
      <c r="D14" s="110"/>
    </row>
    <row r="15" spans="1:4" ht="12.75">
      <c r="A15" s="106" t="s">
        <v>284</v>
      </c>
      <c r="B15" s="107">
        <f>SUM(B17+B19-B21)</f>
        <v>365159689.68</v>
      </c>
      <c r="C15" s="107">
        <f>SUM(C17+C19-C21)</f>
        <v>443282168.08</v>
      </c>
      <c r="D15" s="107">
        <f>SUM(D17+D19-D21)</f>
        <v>433354326.35</v>
      </c>
    </row>
    <row r="16" spans="1:4" ht="12.75">
      <c r="A16" s="108"/>
      <c r="B16" s="109"/>
      <c r="C16" s="110"/>
      <c r="D16" s="110"/>
    </row>
    <row r="17" spans="1:4" ht="12.75">
      <c r="A17" s="111" t="s">
        <v>285</v>
      </c>
      <c r="B17" s="112">
        <v>379849937.86</v>
      </c>
      <c r="C17" s="113">
        <v>444776784.82</v>
      </c>
      <c r="D17" s="113">
        <v>433602320.82</v>
      </c>
    </row>
    <row r="18" spans="1:4" ht="12.75">
      <c r="A18" s="108"/>
      <c r="B18" s="109"/>
      <c r="C18" s="110"/>
      <c r="D18" s="110"/>
    </row>
    <row r="19" spans="1:4" ht="12.75">
      <c r="A19" s="111" t="s">
        <v>286</v>
      </c>
      <c r="B19" s="112">
        <v>736745.61</v>
      </c>
      <c r="C19" s="113">
        <v>58080.21</v>
      </c>
      <c r="D19" s="113">
        <v>91318.6</v>
      </c>
    </row>
    <row r="20" spans="1:4" ht="12.75">
      <c r="A20" s="108"/>
      <c r="B20" s="109"/>
      <c r="C20" s="110"/>
      <c r="D20" s="110"/>
    </row>
    <row r="21" spans="1:4" ht="12.75">
      <c r="A21" s="111" t="s">
        <v>287</v>
      </c>
      <c r="B21" s="112">
        <v>15426993.79</v>
      </c>
      <c r="C21" s="113">
        <v>1552696.95</v>
      </c>
      <c r="D21" s="113">
        <v>339313.07</v>
      </c>
    </row>
    <row r="22" spans="1:4" ht="12.75">
      <c r="A22" s="108"/>
      <c r="B22" s="109"/>
      <c r="C22" s="110"/>
      <c r="D22" s="110"/>
    </row>
    <row r="23" spans="1:4" ht="12.75">
      <c r="A23" s="106" t="s">
        <v>288</v>
      </c>
      <c r="B23" s="107">
        <f>B13-B15</f>
        <v>-307708289.37</v>
      </c>
      <c r="C23" s="107">
        <f>C13-C15</f>
        <v>-382893420.7</v>
      </c>
      <c r="D23" s="107">
        <f>D13-D15</f>
        <v>-369923422.3</v>
      </c>
    </row>
    <row r="24" spans="1:4" ht="12.75">
      <c r="A24" s="108"/>
      <c r="B24" s="109"/>
      <c r="C24" s="110"/>
      <c r="D24" s="110"/>
    </row>
    <row r="25" spans="1:4" ht="12.75">
      <c r="A25" s="111" t="s">
        <v>289</v>
      </c>
      <c r="B25" s="112">
        <v>0</v>
      </c>
      <c r="C25" s="113">
        <v>0</v>
      </c>
      <c r="D25" s="113">
        <v>0</v>
      </c>
    </row>
    <row r="26" spans="1:4" ht="12.75">
      <c r="A26" s="108"/>
      <c r="B26" s="109"/>
      <c r="C26" s="110"/>
      <c r="D26" s="110"/>
    </row>
    <row r="27" spans="1:4" ht="12.75">
      <c r="A27" s="111" t="s">
        <v>290</v>
      </c>
      <c r="B27" s="112">
        <v>1047731.35</v>
      </c>
      <c r="C27" s="113">
        <v>818790.05</v>
      </c>
      <c r="D27" s="113">
        <v>703544.43</v>
      </c>
    </row>
    <row r="28" spans="1:4" ht="12.75">
      <c r="A28" s="108"/>
      <c r="B28" s="109"/>
      <c r="C28" s="110"/>
      <c r="D28" s="110"/>
    </row>
    <row r="29" spans="1:4" ht="12.75">
      <c r="A29" s="114" t="s">
        <v>291</v>
      </c>
      <c r="B29" s="115">
        <f>B23+B25-B27</f>
        <v>-308756020.72</v>
      </c>
      <c r="C29" s="115">
        <f>C23+C25-C27</f>
        <v>-383712210.75</v>
      </c>
      <c r="D29" s="115">
        <f>D23+D25-D27</f>
        <v>-370626966.73</v>
      </c>
    </row>
    <row r="33" spans="1:4" ht="12.75">
      <c r="A33" s="100" t="s">
        <v>190</v>
      </c>
      <c r="B33" s="100"/>
      <c r="C33" s="116" t="s">
        <v>292</v>
      </c>
      <c r="D33" s="116"/>
    </row>
    <row r="34" spans="1:4" ht="12.75">
      <c r="A34" s="100"/>
      <c r="B34" s="100"/>
      <c r="C34" s="102" t="s">
        <v>293</v>
      </c>
      <c r="D34" s="102" t="s">
        <v>294</v>
      </c>
    </row>
    <row r="35" spans="1:4" ht="12.75">
      <c r="A35" s="117" t="s">
        <v>295</v>
      </c>
      <c r="B35" s="101"/>
      <c r="C35" s="118">
        <f>SUM(D29-C29)</f>
        <v>13085244.01999998</v>
      </c>
      <c r="D35" s="118">
        <f>SUM(D29-B29)</f>
        <v>-61870946.00999999</v>
      </c>
    </row>
    <row r="39" spans="1:4" ht="12.75">
      <c r="A39" s="119" t="s">
        <v>296</v>
      </c>
      <c r="B39" s="120"/>
      <c r="C39" s="120"/>
      <c r="D39" s="121"/>
    </row>
    <row r="40" spans="1:4" ht="12.75">
      <c r="A40" s="122" t="s">
        <v>297</v>
      </c>
      <c r="B40" s="123"/>
      <c r="C40" s="124"/>
      <c r="D40" s="125">
        <v>0</v>
      </c>
    </row>
    <row r="41" spans="1:4" ht="12.75">
      <c r="A41" s="126" t="s">
        <v>298</v>
      </c>
      <c r="B41" s="127"/>
      <c r="C41" s="128"/>
      <c r="D41" s="129"/>
    </row>
    <row r="44" spans="1:4" ht="12.75">
      <c r="A44" s="130" t="s">
        <v>299</v>
      </c>
      <c r="B44" s="131"/>
      <c r="C44" s="131"/>
      <c r="D44" s="131"/>
    </row>
    <row r="45" spans="1:4" ht="12.75" customHeight="1">
      <c r="A45" s="132" t="s">
        <v>300</v>
      </c>
      <c r="B45" s="132"/>
      <c r="C45" s="132"/>
      <c r="D45" s="132"/>
    </row>
    <row r="46" spans="1:4" ht="12.75">
      <c r="A46" s="132"/>
      <c r="B46" s="132"/>
      <c r="C46" s="132"/>
      <c r="D46" s="132"/>
    </row>
    <row r="47" spans="1:4" ht="12.75" customHeight="1">
      <c r="A47" s="133" t="s">
        <v>301</v>
      </c>
      <c r="B47" s="133"/>
      <c r="C47" s="133"/>
      <c r="D47" s="133"/>
    </row>
    <row r="48" spans="1:4" ht="12.75">
      <c r="A48" s="134"/>
      <c r="B48" s="135"/>
      <c r="C48" s="135"/>
      <c r="D48" s="135"/>
    </row>
    <row r="49" spans="1:4" ht="12.75">
      <c r="A49" s="134"/>
      <c r="B49" s="135"/>
      <c r="C49" s="135"/>
      <c r="D49" s="135"/>
    </row>
    <row r="50" spans="1:4" ht="12.75">
      <c r="A50" s="62"/>
      <c r="C50" s="136"/>
      <c r="D50" s="136"/>
    </row>
    <row r="51" spans="1:4" ht="12.75">
      <c r="A51" s="137" t="s">
        <v>41</v>
      </c>
      <c r="C51" s="138" t="s">
        <v>42</v>
      </c>
      <c r="D51" s="138"/>
    </row>
    <row r="52" spans="1:4" ht="12.75">
      <c r="A52" s="137" t="s">
        <v>45</v>
      </c>
      <c r="C52" s="139" t="s">
        <v>43</v>
      </c>
      <c r="D52" s="139"/>
    </row>
  </sheetData>
  <sheetProtection/>
  <mergeCells count="16">
    <mergeCell ref="A47:D47"/>
    <mergeCell ref="C50:D50"/>
    <mergeCell ref="C51:D51"/>
    <mergeCell ref="C52:D52"/>
    <mergeCell ref="A39:D39"/>
    <mergeCell ref="A40:C40"/>
    <mergeCell ref="D40:D41"/>
    <mergeCell ref="A41:C41"/>
    <mergeCell ref="A44:D44"/>
    <mergeCell ref="A45:D46"/>
    <mergeCell ref="A3:D5"/>
    <mergeCell ref="A10:A11"/>
    <mergeCell ref="B10:D10"/>
    <mergeCell ref="A33:B34"/>
    <mergeCell ref="C33:D33"/>
    <mergeCell ref="A35:B35"/>
  </mergeCells>
  <printOptions horizontalCentered="1"/>
  <pageMargins left="0.19685039370078738" right="0.19685039370078738" top="0.39370078740157477" bottom="0" header="0" footer="0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D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2.140625" style="1" customWidth="1"/>
    <col min="2" max="4" width="20.7109375" style="1" customWidth="1"/>
    <col min="5" max="16384" width="9.140625" style="1" customWidth="1"/>
  </cols>
  <sheetData>
    <row r="3" spans="1:4" ht="12.75" customHeight="1">
      <c r="A3" s="47" t="s">
        <v>44</v>
      </c>
      <c r="B3" s="47"/>
      <c r="C3" s="47"/>
      <c r="D3" s="47"/>
    </row>
    <row r="4" spans="1:4" ht="12.75" customHeight="1">
      <c r="A4" s="47"/>
      <c r="B4" s="47"/>
      <c r="C4" s="47"/>
      <c r="D4" s="47"/>
    </row>
    <row r="5" spans="1:4" ht="12.75" customHeight="1">
      <c r="A5" s="47"/>
      <c r="B5" s="47"/>
      <c r="C5" s="47"/>
      <c r="D5" s="47"/>
    </row>
    <row r="6" ht="12.75"/>
    <row r="7" ht="12.75">
      <c r="A7" s="99" t="s">
        <v>302</v>
      </c>
    </row>
    <row r="10" spans="1:4" ht="12.75">
      <c r="A10" s="100" t="s">
        <v>190</v>
      </c>
      <c r="B10" s="100" t="s">
        <v>279</v>
      </c>
      <c r="C10" s="101"/>
      <c r="D10" s="101"/>
    </row>
    <row r="11" spans="1:4" ht="12.75">
      <c r="A11" s="100"/>
      <c r="B11" s="102" t="s">
        <v>280</v>
      </c>
      <c r="C11" s="102" t="s">
        <v>281</v>
      </c>
      <c r="D11" s="102" t="s">
        <v>282</v>
      </c>
    </row>
    <row r="12" spans="1:4" ht="12.75">
      <c r="A12" s="103"/>
      <c r="B12" s="104"/>
      <c r="C12" s="105"/>
      <c r="D12" s="105"/>
    </row>
    <row r="13" spans="1:4" ht="12.75">
      <c r="A13" s="106" t="s">
        <v>303</v>
      </c>
      <c r="B13" s="107">
        <f>SUM(B15,B17)</f>
        <v>663615440.45</v>
      </c>
      <c r="C13" s="107">
        <f>SUM(C15,C17)</f>
        <v>663616877.32</v>
      </c>
      <c r="D13" s="107">
        <f>SUM(D15,D17)</f>
        <v>663616877.32</v>
      </c>
    </row>
    <row r="14" spans="1:4" ht="12.75">
      <c r="A14" s="108"/>
      <c r="B14" s="109"/>
      <c r="C14" s="110"/>
      <c r="D14" s="110"/>
    </row>
    <row r="15" spans="1:4" ht="12.75">
      <c r="A15" s="108" t="s">
        <v>304</v>
      </c>
      <c r="B15" s="109">
        <v>663615440.45</v>
      </c>
      <c r="C15" s="110">
        <v>663615440.45</v>
      </c>
      <c r="D15" s="110">
        <v>663615440.45</v>
      </c>
    </row>
    <row r="16" spans="1:4" ht="12.75">
      <c r="A16" s="108"/>
      <c r="B16" s="109"/>
      <c r="C16" s="110"/>
      <c r="D16" s="110"/>
    </row>
    <row r="17" spans="1:4" ht="12.75">
      <c r="A17" s="108" t="s">
        <v>305</v>
      </c>
      <c r="B17" s="109">
        <v>0</v>
      </c>
      <c r="C17" s="110">
        <v>1436.87</v>
      </c>
      <c r="D17" s="110">
        <v>1436.87</v>
      </c>
    </row>
    <row r="18" spans="1:4" ht="12.75">
      <c r="A18" s="108"/>
      <c r="B18" s="109"/>
      <c r="C18" s="110"/>
      <c r="D18" s="110"/>
    </row>
    <row r="19" spans="1:4" ht="12.75">
      <c r="A19" s="106" t="s">
        <v>284</v>
      </c>
      <c r="B19" s="107">
        <f>SUM(B21+B23-B25)</f>
        <v>676968007.18</v>
      </c>
      <c r="C19" s="107">
        <f>SUM(C21+C23-C25)</f>
        <v>753481157.89</v>
      </c>
      <c r="D19" s="107">
        <f>SUM(D21+D23-D25)</f>
        <v>773166169.0699999</v>
      </c>
    </row>
    <row r="20" spans="1:4" ht="12.75">
      <c r="A20" s="108"/>
      <c r="B20" s="109"/>
      <c r="C20" s="110"/>
      <c r="D20" s="110"/>
    </row>
    <row r="21" spans="1:4" ht="12.75">
      <c r="A21" s="111" t="s">
        <v>285</v>
      </c>
      <c r="B21" s="112">
        <v>245519.17</v>
      </c>
      <c r="C21" s="113">
        <v>576160.22</v>
      </c>
      <c r="D21" s="113">
        <v>784164.65</v>
      </c>
    </row>
    <row r="22" spans="1:4" ht="12.75">
      <c r="A22" s="108"/>
      <c r="B22" s="109"/>
      <c r="C22" s="110"/>
      <c r="D22" s="110"/>
    </row>
    <row r="23" spans="1:4" ht="12.75">
      <c r="A23" s="111" t="s">
        <v>286</v>
      </c>
      <c r="B23" s="112">
        <v>679537080.6</v>
      </c>
      <c r="C23" s="113">
        <v>752904997.67</v>
      </c>
      <c r="D23" s="113">
        <v>772382004.42</v>
      </c>
    </row>
    <row r="24" spans="1:4" ht="12.75">
      <c r="A24" s="108"/>
      <c r="B24" s="109"/>
      <c r="C24" s="110"/>
      <c r="D24" s="110"/>
    </row>
    <row r="25" spans="1:4" ht="12.75">
      <c r="A25" s="111" t="s">
        <v>287</v>
      </c>
      <c r="B25" s="112">
        <v>2814592.59</v>
      </c>
      <c r="C25" s="113">
        <v>0</v>
      </c>
      <c r="D25" s="113">
        <v>0</v>
      </c>
    </row>
    <row r="26" spans="1:4" ht="12.75">
      <c r="A26" s="108"/>
      <c r="B26" s="109"/>
      <c r="C26" s="110"/>
      <c r="D26" s="110"/>
    </row>
    <row r="27" spans="1:4" ht="12.75">
      <c r="A27" s="106" t="s">
        <v>288</v>
      </c>
      <c r="B27" s="107">
        <f>B13-B19</f>
        <v>-13352566.7299999</v>
      </c>
      <c r="C27" s="107">
        <f>C13-C19</f>
        <v>-89864280.56999993</v>
      </c>
      <c r="D27" s="107">
        <f>D13-D19</f>
        <v>-109549291.74999988</v>
      </c>
    </row>
    <row r="28" spans="1:4" ht="12.75">
      <c r="A28" s="108"/>
      <c r="B28" s="109"/>
      <c r="C28" s="110"/>
      <c r="D28" s="110"/>
    </row>
    <row r="29" spans="1:4" ht="12.75">
      <c r="A29" s="111" t="s">
        <v>290</v>
      </c>
      <c r="B29" s="112">
        <v>0</v>
      </c>
      <c r="C29" s="113">
        <v>1436.87</v>
      </c>
      <c r="D29" s="113">
        <v>1436.87</v>
      </c>
    </row>
    <row r="30" spans="1:4" ht="12.75">
      <c r="A30" s="108"/>
      <c r="B30" s="109"/>
      <c r="C30" s="110"/>
      <c r="D30" s="110"/>
    </row>
    <row r="31" spans="1:4" ht="12.75">
      <c r="A31" s="114" t="s">
        <v>291</v>
      </c>
      <c r="B31" s="115">
        <f>B27-B29</f>
        <v>-13352566.7299999</v>
      </c>
      <c r="C31" s="115">
        <f>C27-C29</f>
        <v>-89865717.43999994</v>
      </c>
      <c r="D31" s="115">
        <f>D27-D29</f>
        <v>-109550728.61999989</v>
      </c>
    </row>
    <row r="35" spans="1:4" ht="12.75">
      <c r="A35" s="100" t="s">
        <v>190</v>
      </c>
      <c r="B35" s="100"/>
      <c r="C35" s="116" t="s">
        <v>292</v>
      </c>
      <c r="D35" s="116"/>
    </row>
    <row r="36" spans="1:4" ht="12.75">
      <c r="A36" s="100"/>
      <c r="B36" s="100"/>
      <c r="C36" s="102" t="s">
        <v>293</v>
      </c>
      <c r="D36" s="102" t="s">
        <v>294</v>
      </c>
    </row>
    <row r="37" spans="1:4" ht="12.75">
      <c r="A37" s="117" t="s">
        <v>295</v>
      </c>
      <c r="B37" s="101"/>
      <c r="C37" s="118">
        <f>SUM(D31-C31)</f>
        <v>-19685011.179999948</v>
      </c>
      <c r="D37" s="118">
        <f>SUM(D31-B31)</f>
        <v>-96198161.88999999</v>
      </c>
    </row>
    <row r="41" spans="1:4" ht="12.75">
      <c r="A41" s="119" t="s">
        <v>296</v>
      </c>
      <c r="B41" s="120"/>
      <c r="C41" s="120"/>
      <c r="D41" s="121"/>
    </row>
    <row r="42" spans="1:4" ht="12.75">
      <c r="A42" s="122" t="s">
        <v>297</v>
      </c>
      <c r="B42" s="123"/>
      <c r="C42" s="124"/>
      <c r="D42" s="125">
        <v>0</v>
      </c>
    </row>
    <row r="43" spans="1:4" ht="12.75">
      <c r="A43" s="126" t="s">
        <v>298</v>
      </c>
      <c r="B43" s="127"/>
      <c r="C43" s="128"/>
      <c r="D43" s="129"/>
    </row>
    <row r="45" ht="12.75" customHeight="1"/>
    <row r="46" spans="1:4" ht="12.75">
      <c r="A46" s="130" t="s">
        <v>299</v>
      </c>
      <c r="B46" s="131"/>
      <c r="C46" s="131"/>
      <c r="D46" s="131"/>
    </row>
    <row r="47" spans="1:4" ht="12.75">
      <c r="A47" s="132" t="s">
        <v>300</v>
      </c>
      <c r="B47" s="132"/>
      <c r="C47" s="132"/>
      <c r="D47" s="132"/>
    </row>
    <row r="48" spans="1:4" ht="12.75">
      <c r="A48" s="132"/>
      <c r="B48" s="132"/>
      <c r="C48" s="132"/>
      <c r="D48" s="132"/>
    </row>
    <row r="49" spans="1:4" ht="12.75">
      <c r="A49" s="133" t="s">
        <v>301</v>
      </c>
      <c r="B49" s="133"/>
      <c r="C49" s="133"/>
      <c r="D49" s="133"/>
    </row>
    <row r="50" spans="1:4" ht="12.75">
      <c r="A50" s="134"/>
      <c r="B50" s="135"/>
      <c r="C50" s="135"/>
      <c r="D50" s="135"/>
    </row>
    <row r="51" spans="1:4" ht="12.75">
      <c r="A51" s="134"/>
      <c r="B51" s="135"/>
      <c r="C51" s="135"/>
      <c r="D51" s="135"/>
    </row>
    <row r="52" spans="1:4" ht="12.75">
      <c r="A52" s="62"/>
      <c r="C52" s="136"/>
      <c r="D52" s="136"/>
    </row>
    <row r="53" spans="1:4" ht="12.75">
      <c r="A53" s="137" t="s">
        <v>41</v>
      </c>
      <c r="C53" s="138" t="s">
        <v>42</v>
      </c>
      <c r="D53" s="138"/>
    </row>
    <row r="54" spans="1:4" ht="12.75">
      <c r="A54" s="137" t="s">
        <v>45</v>
      </c>
      <c r="C54" s="139" t="s">
        <v>43</v>
      </c>
      <c r="D54" s="139"/>
    </row>
  </sheetData>
  <sheetProtection/>
  <mergeCells count="16">
    <mergeCell ref="A49:D49"/>
    <mergeCell ref="C52:D52"/>
    <mergeCell ref="C53:D53"/>
    <mergeCell ref="C54:D54"/>
    <mergeCell ref="A41:D41"/>
    <mergeCell ref="A42:C42"/>
    <mergeCell ref="D42:D43"/>
    <mergeCell ref="A43:C43"/>
    <mergeCell ref="A46:D46"/>
    <mergeCell ref="A47:D48"/>
    <mergeCell ref="A3:D5"/>
    <mergeCell ref="A10:A11"/>
    <mergeCell ref="B10:D10"/>
    <mergeCell ref="A35:B36"/>
    <mergeCell ref="C35:D35"/>
    <mergeCell ref="A37:B37"/>
  </mergeCells>
  <printOptions horizontalCentered="1"/>
  <pageMargins left="0.19685039370078738" right="0.19685039370078738" top="0.39370078740157477" bottom="0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A1" sqref="A1:D3"/>
    </sheetView>
  </sheetViews>
  <sheetFormatPr defaultColWidth="9.140625" defaultRowHeight="12.75"/>
  <cols>
    <col min="1" max="1" width="45.140625" style="1" customWidth="1"/>
    <col min="2" max="2" width="18.57421875" style="1" customWidth="1"/>
    <col min="3" max="3" width="18.28125" style="1" customWidth="1"/>
    <col min="4" max="4" width="18.7109375" style="1" customWidth="1"/>
    <col min="5" max="16384" width="9.140625" style="1" customWidth="1"/>
  </cols>
  <sheetData>
    <row r="1" spans="1:6" ht="12.75" customHeight="1">
      <c r="A1" s="47" t="s">
        <v>44</v>
      </c>
      <c r="B1" s="47"/>
      <c r="C1" s="47"/>
      <c r="D1" s="47"/>
      <c r="E1" s="140"/>
      <c r="F1" s="140"/>
    </row>
    <row r="2" spans="1:6" ht="12.75" customHeight="1">
      <c r="A2" s="47"/>
      <c r="B2" s="47"/>
      <c r="C2" s="47"/>
      <c r="D2" s="47"/>
      <c r="E2" s="140"/>
      <c r="F2" s="140"/>
    </row>
    <row r="3" spans="1:6" ht="12.75" customHeight="1">
      <c r="A3" s="47"/>
      <c r="B3" s="47"/>
      <c r="C3" s="47"/>
      <c r="D3" s="47"/>
      <c r="E3" s="140"/>
      <c r="F3" s="140"/>
    </row>
    <row r="4" ht="12.75"/>
    <row r="5" ht="12.75">
      <c r="A5" s="99" t="s">
        <v>306</v>
      </c>
    </row>
    <row r="7" spans="1:4" ht="12.75">
      <c r="A7" s="133" t="s">
        <v>307</v>
      </c>
      <c r="B7" s="131"/>
      <c r="C7" s="131"/>
      <c r="D7" s="131"/>
    </row>
    <row r="9" spans="1:4" ht="12.75">
      <c r="A9" s="141" t="s">
        <v>308</v>
      </c>
      <c r="B9" s="142" t="s">
        <v>309</v>
      </c>
      <c r="C9" s="142" t="s">
        <v>310</v>
      </c>
      <c r="D9" s="143" t="s">
        <v>311</v>
      </c>
    </row>
    <row r="10" spans="1:4" ht="12.75">
      <c r="A10" s="144"/>
      <c r="B10" s="145"/>
      <c r="C10" s="145"/>
      <c r="D10" s="146"/>
    </row>
    <row r="11" spans="1:4" s="89" customFormat="1" ht="11.25">
      <c r="A11" s="147" t="s">
        <v>312</v>
      </c>
      <c r="B11" s="148">
        <v>918671000</v>
      </c>
      <c r="C11" s="148">
        <v>919481456.68</v>
      </c>
      <c r="D11" s="149">
        <v>490691101.14</v>
      </c>
    </row>
    <row r="12" spans="1:4" s="89" customFormat="1" ht="11.25">
      <c r="A12" s="150" t="s">
        <v>313</v>
      </c>
      <c r="B12" s="151">
        <v>216547000</v>
      </c>
      <c r="C12" s="151">
        <v>216547000</v>
      </c>
      <c r="D12" s="152">
        <v>117917894.7</v>
      </c>
    </row>
    <row r="13" spans="1:4" s="89" customFormat="1" ht="11.25">
      <c r="A13" s="150" t="s">
        <v>314</v>
      </c>
      <c r="B13" s="151">
        <v>96327000</v>
      </c>
      <c r="C13" s="151">
        <v>96477000</v>
      </c>
      <c r="D13" s="152">
        <v>51721697.29</v>
      </c>
    </row>
    <row r="14" spans="1:4" s="89" customFormat="1" ht="11.25">
      <c r="A14" s="150" t="s">
        <v>315</v>
      </c>
      <c r="B14" s="151">
        <v>85672000</v>
      </c>
      <c r="C14" s="151">
        <v>85672000</v>
      </c>
      <c r="D14" s="152">
        <v>45358398</v>
      </c>
    </row>
    <row r="15" spans="1:4" s="89" customFormat="1" ht="11.25">
      <c r="A15" s="150" t="s">
        <v>316</v>
      </c>
      <c r="B15" s="151">
        <v>10655000</v>
      </c>
      <c r="C15" s="151">
        <v>10805000</v>
      </c>
      <c r="D15" s="152">
        <v>6363299.29</v>
      </c>
    </row>
    <row r="16" spans="1:4" s="89" customFormat="1" ht="11.25">
      <c r="A16" s="150" t="s">
        <v>317</v>
      </c>
      <c r="B16" s="151">
        <v>581000</v>
      </c>
      <c r="C16" s="151">
        <v>581000</v>
      </c>
      <c r="D16" s="152">
        <v>127837.68</v>
      </c>
    </row>
    <row r="17" spans="1:4" s="89" customFormat="1" ht="11.25">
      <c r="A17" s="150" t="s">
        <v>318</v>
      </c>
      <c r="B17" s="151">
        <v>30810000</v>
      </c>
      <c r="C17" s="151">
        <v>30841076.44</v>
      </c>
      <c r="D17" s="152">
        <v>28213520.87</v>
      </c>
    </row>
    <row r="18" spans="1:4" s="89" customFormat="1" ht="11.25">
      <c r="A18" s="150" t="s">
        <v>319</v>
      </c>
      <c r="B18" s="151">
        <v>30229000</v>
      </c>
      <c r="C18" s="151">
        <v>30260076.44</v>
      </c>
      <c r="D18" s="152">
        <v>28085683.19</v>
      </c>
    </row>
    <row r="19" spans="1:4" s="89" customFormat="1" ht="11.25">
      <c r="A19" s="150" t="s">
        <v>320</v>
      </c>
      <c r="B19" s="151">
        <v>492511000</v>
      </c>
      <c r="C19" s="151">
        <v>493171456.68</v>
      </c>
      <c r="D19" s="152">
        <v>255476941.04</v>
      </c>
    </row>
    <row r="20" spans="1:4" s="89" customFormat="1" ht="11.25">
      <c r="A20" s="150" t="s">
        <v>321</v>
      </c>
      <c r="B20" s="151">
        <v>112705000</v>
      </c>
      <c r="C20" s="151">
        <v>112705000</v>
      </c>
      <c r="D20" s="152">
        <v>65446730.43</v>
      </c>
    </row>
    <row r="21" spans="1:4" s="89" customFormat="1" ht="11.25">
      <c r="A21" s="150" t="s">
        <v>322</v>
      </c>
      <c r="B21" s="151">
        <v>5501000</v>
      </c>
      <c r="C21" s="151">
        <v>5501000</v>
      </c>
      <c r="D21" s="152">
        <v>4628526.87</v>
      </c>
    </row>
    <row r="22" spans="1:4" s="89" customFormat="1" ht="11.25">
      <c r="A22" s="150" t="s">
        <v>323</v>
      </c>
      <c r="B22" s="151">
        <v>107204000</v>
      </c>
      <c r="C22" s="151">
        <v>107204000</v>
      </c>
      <c r="D22" s="152">
        <v>60818203.56</v>
      </c>
    </row>
    <row r="23" spans="1:4" s="89" customFormat="1" ht="11.25">
      <c r="A23" s="147" t="s">
        <v>233</v>
      </c>
      <c r="B23" s="148">
        <v>12605000</v>
      </c>
      <c r="C23" s="148">
        <v>12923184.84</v>
      </c>
      <c r="D23" s="149">
        <v>13975548.5</v>
      </c>
    </row>
    <row r="24" spans="1:4" s="89" customFormat="1" ht="11.25">
      <c r="A24" s="150" t="s">
        <v>324</v>
      </c>
      <c r="B24" s="151">
        <v>3000000</v>
      </c>
      <c r="C24" s="151">
        <v>3000000</v>
      </c>
      <c r="D24" s="152">
        <v>7263706.62</v>
      </c>
    </row>
    <row r="25" spans="1:4" s="89" customFormat="1" ht="11.25">
      <c r="A25" s="150" t="s">
        <v>325</v>
      </c>
      <c r="B25" s="151">
        <v>0</v>
      </c>
      <c r="C25" s="151">
        <v>0</v>
      </c>
      <c r="D25" s="152">
        <v>0</v>
      </c>
    </row>
    <row r="26" spans="1:4" s="89" customFormat="1" ht="11.25">
      <c r="A26" s="150" t="s">
        <v>326</v>
      </c>
      <c r="B26" s="151">
        <v>249000</v>
      </c>
      <c r="C26" s="151">
        <v>249000</v>
      </c>
      <c r="D26" s="152">
        <v>194464.41</v>
      </c>
    </row>
    <row r="27" spans="1:4" s="89" customFormat="1" ht="11.25">
      <c r="A27" s="150" t="s">
        <v>327</v>
      </c>
      <c r="B27" s="151">
        <v>9356000</v>
      </c>
      <c r="C27" s="151">
        <v>9674184.84</v>
      </c>
      <c r="D27" s="152">
        <v>6517377.47</v>
      </c>
    </row>
    <row r="28" spans="1:4" s="89" customFormat="1" ht="11.25">
      <c r="A28" s="150" t="s">
        <v>328</v>
      </c>
      <c r="B28" s="151">
        <v>8556000</v>
      </c>
      <c r="C28" s="151">
        <v>8874184.84</v>
      </c>
      <c r="D28" s="152">
        <v>6517377.47</v>
      </c>
    </row>
    <row r="29" spans="1:4" s="89" customFormat="1" ht="11.25">
      <c r="A29" s="150" t="s">
        <v>329</v>
      </c>
      <c r="B29" s="151">
        <v>800000</v>
      </c>
      <c r="C29" s="151">
        <v>800000</v>
      </c>
      <c r="D29" s="152">
        <v>0</v>
      </c>
    </row>
    <row r="30" spans="1:4" s="89" customFormat="1" ht="11.25">
      <c r="A30" s="147" t="s">
        <v>330</v>
      </c>
      <c r="B30" s="148">
        <v>9356000</v>
      </c>
      <c r="C30" s="148">
        <v>9674184.84</v>
      </c>
      <c r="D30" s="149">
        <v>6517377.47</v>
      </c>
    </row>
    <row r="31" spans="1:4" s="89" customFormat="1" ht="11.25">
      <c r="A31" s="147" t="s">
        <v>331</v>
      </c>
      <c r="B31" s="148">
        <v>64900000</v>
      </c>
      <c r="C31" s="148">
        <v>64900000</v>
      </c>
      <c r="D31" s="149">
        <v>34278428.15</v>
      </c>
    </row>
    <row r="32" spans="1:4" s="89" customFormat="1" ht="11.25">
      <c r="A32" s="153" t="s">
        <v>332</v>
      </c>
      <c r="B32" s="154">
        <v>863127000</v>
      </c>
      <c r="C32" s="154">
        <v>864255641.52</v>
      </c>
      <c r="D32" s="155">
        <v>462930050.46</v>
      </c>
    </row>
    <row r="34" spans="1:4" ht="12.75">
      <c r="A34" s="122" t="s">
        <v>333</v>
      </c>
      <c r="B34" s="142" t="s">
        <v>334</v>
      </c>
      <c r="C34" s="142" t="s">
        <v>335</v>
      </c>
      <c r="D34" s="143" t="s">
        <v>336</v>
      </c>
    </row>
    <row r="35" spans="1:4" ht="12.75">
      <c r="A35" s="156"/>
      <c r="B35" s="145"/>
      <c r="C35" s="145"/>
      <c r="D35" s="146"/>
    </row>
    <row r="36" spans="1:4" s="89" customFormat="1" ht="11.25">
      <c r="A36" s="147" t="s">
        <v>337</v>
      </c>
      <c r="B36" s="148">
        <v>790394000</v>
      </c>
      <c r="C36" s="148">
        <v>863157548.4</v>
      </c>
      <c r="D36" s="149">
        <v>370970582.58</v>
      </c>
    </row>
    <row r="37" spans="1:4" s="89" customFormat="1" ht="11.25">
      <c r="A37" s="150" t="s">
        <v>338</v>
      </c>
      <c r="B37" s="151">
        <v>389669000</v>
      </c>
      <c r="C37" s="151">
        <v>395193440</v>
      </c>
      <c r="D37" s="152">
        <v>178153958.19</v>
      </c>
    </row>
    <row r="38" spans="1:4" s="89" customFormat="1" ht="11.25">
      <c r="A38" s="150" t="s">
        <v>339</v>
      </c>
      <c r="B38" s="151">
        <v>5702000</v>
      </c>
      <c r="C38" s="151">
        <v>5702000</v>
      </c>
      <c r="D38" s="152">
        <v>3004608.17</v>
      </c>
    </row>
    <row r="39" spans="1:4" s="89" customFormat="1" ht="11.25">
      <c r="A39" s="150" t="s">
        <v>340</v>
      </c>
      <c r="B39" s="151">
        <v>395023000</v>
      </c>
      <c r="C39" s="151">
        <v>462262108.4</v>
      </c>
      <c r="D39" s="152">
        <v>189812016.22</v>
      </c>
    </row>
    <row r="40" spans="1:4" s="89" customFormat="1" ht="11.25">
      <c r="A40" s="147" t="s">
        <v>341</v>
      </c>
      <c r="B40" s="148">
        <v>784692000</v>
      </c>
      <c r="C40" s="148">
        <v>857455548.4</v>
      </c>
      <c r="D40" s="149">
        <v>367965974.41</v>
      </c>
    </row>
    <row r="41" spans="1:4" s="89" customFormat="1" ht="11.25">
      <c r="A41" s="147" t="s">
        <v>342</v>
      </c>
      <c r="B41" s="148">
        <v>61809000</v>
      </c>
      <c r="C41" s="148">
        <v>148113514.81</v>
      </c>
      <c r="D41" s="149">
        <v>25756978.55</v>
      </c>
    </row>
    <row r="42" spans="1:4" s="89" customFormat="1" ht="11.25">
      <c r="A42" s="150" t="s">
        <v>343</v>
      </c>
      <c r="B42" s="151">
        <v>55727000</v>
      </c>
      <c r="C42" s="151">
        <v>142031514.81</v>
      </c>
      <c r="D42" s="152">
        <v>23928722.34</v>
      </c>
    </row>
    <row r="43" spans="1:4" s="89" customFormat="1" ht="11.25">
      <c r="A43" s="150" t="s">
        <v>344</v>
      </c>
      <c r="B43" s="151">
        <v>0</v>
      </c>
      <c r="C43" s="151">
        <v>0</v>
      </c>
      <c r="D43" s="152">
        <v>0</v>
      </c>
    </row>
    <row r="44" spans="1:4" s="89" customFormat="1" ht="11.25">
      <c r="A44" s="150" t="s">
        <v>345</v>
      </c>
      <c r="B44" s="151">
        <v>0</v>
      </c>
      <c r="C44" s="151">
        <v>0</v>
      </c>
      <c r="D44" s="152">
        <v>0</v>
      </c>
    </row>
    <row r="45" spans="1:4" s="89" customFormat="1" ht="11.25">
      <c r="A45" s="150" t="s">
        <v>346</v>
      </c>
      <c r="B45" s="151">
        <v>0</v>
      </c>
      <c r="C45" s="151">
        <v>0</v>
      </c>
      <c r="D45" s="152">
        <v>0</v>
      </c>
    </row>
    <row r="46" spans="1:4" s="89" customFormat="1" ht="11.25">
      <c r="A46" s="150" t="s">
        <v>347</v>
      </c>
      <c r="B46" s="151">
        <v>6082000</v>
      </c>
      <c r="C46" s="151">
        <v>6082000</v>
      </c>
      <c r="D46" s="152">
        <v>1828256.21</v>
      </c>
    </row>
    <row r="47" spans="1:4" s="89" customFormat="1" ht="11.25">
      <c r="A47" s="147" t="s">
        <v>348</v>
      </c>
      <c r="B47" s="148">
        <v>55727000</v>
      </c>
      <c r="C47" s="148">
        <v>142031514.81</v>
      </c>
      <c r="D47" s="149">
        <v>23928722.34</v>
      </c>
    </row>
    <row r="48" spans="1:4" s="89" customFormat="1" ht="11.25">
      <c r="A48" s="147" t="s">
        <v>349</v>
      </c>
      <c r="B48" s="148">
        <v>44402000</v>
      </c>
      <c r="C48" s="148">
        <v>43252000</v>
      </c>
      <c r="D48" s="149">
        <v>0</v>
      </c>
    </row>
    <row r="49" spans="1:4" s="89" customFormat="1" ht="11.25">
      <c r="A49" s="153" t="s">
        <v>350</v>
      </c>
      <c r="B49" s="154">
        <v>884821000</v>
      </c>
      <c r="C49" s="154">
        <v>1042739063.21</v>
      </c>
      <c r="D49" s="155">
        <v>391894696.75</v>
      </c>
    </row>
    <row r="52" spans="1:4" s="89" customFormat="1" ht="11.25">
      <c r="A52" s="157" t="s">
        <v>351</v>
      </c>
      <c r="B52" s="158">
        <f>SUM(B32-B49)</f>
        <v>-21694000</v>
      </c>
      <c r="C52" s="158">
        <f>SUM(C32-C49)</f>
        <v>-178483421.69000006</v>
      </c>
      <c r="D52" s="159">
        <f>SUM(D32-D49)</f>
        <v>71035353.70999998</v>
      </c>
    </row>
    <row r="53" spans="1:4" ht="12.75">
      <c r="A53" s="108"/>
      <c r="B53" s="10"/>
      <c r="C53" s="10"/>
      <c r="D53" s="11"/>
    </row>
    <row r="54" spans="1:4" ht="12.75">
      <c r="A54" s="160" t="s">
        <v>352</v>
      </c>
      <c r="B54" s="161"/>
      <c r="C54" s="161"/>
      <c r="D54" s="155">
        <v>17000000</v>
      </c>
    </row>
    <row r="58" spans="1:4" ht="12.75">
      <c r="A58" s="133" t="s">
        <v>299</v>
      </c>
      <c r="B58" s="131"/>
      <c r="C58" s="131"/>
      <c r="D58" s="131"/>
    </row>
    <row r="61" spans="1:4" ht="12.75">
      <c r="A61" s="62"/>
      <c r="C61" s="62"/>
      <c r="D61" s="62"/>
    </row>
    <row r="62" spans="1:4" ht="12.75">
      <c r="A62" s="137" t="s">
        <v>41</v>
      </c>
      <c r="C62" s="138" t="s">
        <v>42</v>
      </c>
      <c r="D62" s="138"/>
    </row>
    <row r="63" spans="1:4" ht="12.75">
      <c r="A63" s="137" t="s">
        <v>45</v>
      </c>
      <c r="C63" s="139" t="s">
        <v>43</v>
      </c>
      <c r="D63" s="139"/>
    </row>
  </sheetData>
  <sheetProtection/>
  <mergeCells count="13">
    <mergeCell ref="C63:D63"/>
    <mergeCell ref="A34:A35"/>
    <mergeCell ref="B34:B35"/>
    <mergeCell ref="C34:C35"/>
    <mergeCell ref="D34:D35"/>
    <mergeCell ref="A58:D58"/>
    <mergeCell ref="C62:D62"/>
    <mergeCell ref="A1:D3"/>
    <mergeCell ref="A7:D7"/>
    <mergeCell ref="A9:A10"/>
    <mergeCell ref="B9:B10"/>
    <mergeCell ref="C9:C10"/>
    <mergeCell ref="D9:D10"/>
  </mergeCells>
  <printOptions horizontalCentered="1"/>
  <pageMargins left="0.19685039370078738" right="0.19685039370078738" top="0.39370078740157477" bottom="0" header="0" footer="0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97"/>
  <sheetViews>
    <sheetView zoomScalePageLayoutView="0" workbookViewId="0" topLeftCell="A1">
      <selection activeCell="A1" sqref="A1:L3"/>
    </sheetView>
  </sheetViews>
  <sheetFormatPr defaultColWidth="9.140625" defaultRowHeight="12.75"/>
  <cols>
    <col min="1" max="1" width="7.00390625" style="1" customWidth="1"/>
    <col min="2" max="2" width="6.28125" style="1" customWidth="1"/>
    <col min="3" max="3" width="9.140625" style="1" customWidth="1"/>
    <col min="4" max="4" width="31.7109375" style="1" customWidth="1"/>
    <col min="5" max="5" width="15.8515625" style="1" customWidth="1"/>
    <col min="6" max="7" width="12.8515625" style="1" bestFit="1" customWidth="1"/>
    <col min="8" max="9" width="12.00390625" style="1" bestFit="1" customWidth="1"/>
    <col min="10" max="10" width="16.28125" style="1" customWidth="1"/>
    <col min="11" max="11" width="10.00390625" style="1" customWidth="1"/>
    <col min="12" max="12" width="12.8515625" style="1" bestFit="1" customWidth="1"/>
    <col min="13" max="16384" width="9.140625" style="1" customWidth="1"/>
  </cols>
  <sheetData>
    <row r="1" spans="1:12" ht="12.75" customHeight="1">
      <c r="A1" s="47" t="s">
        <v>44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2.7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2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ht="12.75"/>
    <row r="5" ht="12.75">
      <c r="A5" s="99" t="s">
        <v>353</v>
      </c>
    </row>
    <row r="8" spans="1:12" s="89" customFormat="1" ht="11.25">
      <c r="A8" s="162" t="s">
        <v>354</v>
      </c>
      <c r="B8" s="163"/>
      <c r="C8" s="163"/>
      <c r="D8" s="163"/>
      <c r="E8" s="164" t="s">
        <v>355</v>
      </c>
      <c r="F8" s="165"/>
      <c r="G8" s="165"/>
      <c r="H8" s="164" t="s">
        <v>208</v>
      </c>
      <c r="I8" s="165"/>
      <c r="J8" s="166" t="s">
        <v>356</v>
      </c>
      <c r="K8" s="166" t="s">
        <v>357</v>
      </c>
      <c r="L8" s="167" t="s">
        <v>358</v>
      </c>
    </row>
    <row r="9" spans="1:12" s="89" customFormat="1" ht="11.25">
      <c r="A9" s="168" t="s">
        <v>359</v>
      </c>
      <c r="B9" s="169"/>
      <c r="C9" s="170"/>
      <c r="D9" s="170"/>
      <c r="E9" s="164" t="s">
        <v>360</v>
      </c>
      <c r="F9" s="166" t="s">
        <v>361</v>
      </c>
      <c r="G9" s="164" t="s">
        <v>362</v>
      </c>
      <c r="H9" s="166" t="s">
        <v>363</v>
      </c>
      <c r="I9" s="166" t="s">
        <v>364</v>
      </c>
      <c r="J9" s="166"/>
      <c r="K9" s="166"/>
      <c r="L9" s="171"/>
    </row>
    <row r="10" spans="1:12" s="89" customFormat="1" ht="11.25">
      <c r="A10" s="168" t="s">
        <v>365</v>
      </c>
      <c r="B10" s="169"/>
      <c r="C10" s="169"/>
      <c r="D10" s="170"/>
      <c r="E10" s="164"/>
      <c r="F10" s="166"/>
      <c r="G10" s="164"/>
      <c r="H10" s="166"/>
      <c r="I10" s="166"/>
      <c r="J10" s="166"/>
      <c r="K10" s="166"/>
      <c r="L10" s="171"/>
    </row>
    <row r="11" spans="1:12" s="89" customFormat="1" ht="22.5" customHeight="1">
      <c r="A11" s="160" t="s">
        <v>366</v>
      </c>
      <c r="B11" s="172"/>
      <c r="C11" s="173"/>
      <c r="D11" s="172"/>
      <c r="E11" s="164"/>
      <c r="F11" s="166"/>
      <c r="G11" s="164"/>
      <c r="H11" s="166"/>
      <c r="I11" s="166"/>
      <c r="J11" s="166"/>
      <c r="K11" s="166"/>
      <c r="L11" s="174"/>
    </row>
    <row r="12" spans="1:12" s="89" customFormat="1" ht="11.25">
      <c r="A12" s="157" t="s">
        <v>367</v>
      </c>
      <c r="B12" s="175"/>
      <c r="C12" s="175"/>
      <c r="D12" s="175"/>
      <c r="E12" s="176"/>
      <c r="F12" s="176"/>
      <c r="G12" s="177"/>
      <c r="H12" s="176"/>
      <c r="I12" s="177"/>
      <c r="J12" s="178"/>
      <c r="K12" s="179"/>
      <c r="L12" s="178"/>
    </row>
    <row r="13" spans="1:12" s="89" customFormat="1" ht="11.25">
      <c r="A13" s="147" t="s">
        <v>368</v>
      </c>
      <c r="B13" s="169"/>
      <c r="C13" s="170"/>
      <c r="D13" s="170"/>
      <c r="E13" s="180"/>
      <c r="F13" s="180"/>
      <c r="G13" s="181"/>
      <c r="H13" s="180"/>
      <c r="I13" s="181"/>
      <c r="J13" s="182"/>
      <c r="K13" s="183"/>
      <c r="L13" s="182"/>
    </row>
    <row r="14" spans="1:12" s="89" customFormat="1" ht="11.25">
      <c r="A14" s="147" t="s">
        <v>369</v>
      </c>
      <c r="B14" s="170"/>
      <c r="C14" s="169"/>
      <c r="D14" s="170"/>
      <c r="E14" s="180"/>
      <c r="F14" s="180"/>
      <c r="G14" s="181"/>
      <c r="H14" s="180"/>
      <c r="I14" s="181"/>
      <c r="J14" s="182"/>
      <c r="K14" s="183"/>
      <c r="L14" s="182"/>
    </row>
    <row r="15" spans="1:12" s="89" customFormat="1" ht="11.25">
      <c r="A15" s="150" t="s">
        <v>370</v>
      </c>
      <c r="B15" s="169"/>
      <c r="C15" s="169"/>
      <c r="D15" s="169"/>
      <c r="E15" s="151">
        <v>0</v>
      </c>
      <c r="F15" s="151">
        <v>0</v>
      </c>
      <c r="G15" s="184">
        <v>0</v>
      </c>
      <c r="H15" s="151">
        <v>0</v>
      </c>
      <c r="I15" s="184">
        <v>0</v>
      </c>
      <c r="J15" s="151">
        <v>0</v>
      </c>
      <c r="K15" s="184">
        <v>0</v>
      </c>
      <c r="L15" s="151">
        <v>0</v>
      </c>
    </row>
    <row r="16" spans="1:12" s="89" customFormat="1" ht="11.25">
      <c r="A16" s="150" t="s">
        <v>371</v>
      </c>
      <c r="B16" s="169"/>
      <c r="C16" s="169"/>
      <c r="D16" s="169"/>
      <c r="E16" s="151">
        <v>0</v>
      </c>
      <c r="F16" s="151">
        <v>0</v>
      </c>
      <c r="G16" s="184">
        <v>0</v>
      </c>
      <c r="H16" s="151">
        <v>235301.47</v>
      </c>
      <c r="I16" s="184">
        <v>0</v>
      </c>
      <c r="J16" s="151">
        <v>-235301.47</v>
      </c>
      <c r="K16" s="184">
        <v>0</v>
      </c>
      <c r="L16" s="151">
        <v>-235301.47</v>
      </c>
    </row>
    <row r="17" spans="1:12" s="89" customFormat="1" ht="11.25">
      <c r="A17" s="150" t="s">
        <v>372</v>
      </c>
      <c r="B17" s="169"/>
      <c r="C17" s="169"/>
      <c r="D17" s="169"/>
      <c r="E17" s="151">
        <v>0</v>
      </c>
      <c r="F17" s="151">
        <v>0</v>
      </c>
      <c r="G17" s="184">
        <v>0</v>
      </c>
      <c r="H17" s="151">
        <v>13392.17</v>
      </c>
      <c r="I17" s="184">
        <v>0</v>
      </c>
      <c r="J17" s="151">
        <v>-13392.17</v>
      </c>
      <c r="K17" s="184">
        <v>0</v>
      </c>
      <c r="L17" s="151">
        <v>-13392.17</v>
      </c>
    </row>
    <row r="18" spans="1:12" s="89" customFormat="1" ht="11.25">
      <c r="A18" s="150" t="s">
        <v>373</v>
      </c>
      <c r="B18" s="169"/>
      <c r="C18" s="169"/>
      <c r="D18" s="169"/>
      <c r="E18" s="151">
        <v>0</v>
      </c>
      <c r="F18" s="151">
        <v>0</v>
      </c>
      <c r="G18" s="184">
        <v>0</v>
      </c>
      <c r="H18" s="151">
        <v>30337.8</v>
      </c>
      <c r="I18" s="184">
        <v>0</v>
      </c>
      <c r="J18" s="151">
        <v>-30337.8</v>
      </c>
      <c r="K18" s="184">
        <v>0</v>
      </c>
      <c r="L18" s="151">
        <v>-30337.8</v>
      </c>
    </row>
    <row r="19" spans="1:12" s="89" customFormat="1" ht="11.25">
      <c r="A19" s="150" t="s">
        <v>374</v>
      </c>
      <c r="B19" s="169"/>
      <c r="C19" s="169"/>
      <c r="D19" s="169"/>
      <c r="E19" s="151">
        <v>554263.56</v>
      </c>
      <c r="F19" s="151">
        <v>0</v>
      </c>
      <c r="G19" s="184">
        <v>554263.56</v>
      </c>
      <c r="H19" s="151">
        <v>0</v>
      </c>
      <c r="I19" s="184">
        <v>155920</v>
      </c>
      <c r="J19" s="151">
        <v>398343.56</v>
      </c>
      <c r="K19" s="184">
        <v>0</v>
      </c>
      <c r="L19" s="151">
        <v>398343.56</v>
      </c>
    </row>
    <row r="20" spans="1:12" s="89" customFormat="1" ht="11.25">
      <c r="A20" s="150" t="s">
        <v>375</v>
      </c>
      <c r="B20" s="169"/>
      <c r="C20" s="169"/>
      <c r="D20" s="169"/>
      <c r="E20" s="151">
        <v>41512646.27</v>
      </c>
      <c r="F20" s="151">
        <v>199856168.83</v>
      </c>
      <c r="G20" s="184">
        <v>241368815.1</v>
      </c>
      <c r="H20" s="151">
        <v>2184692.85</v>
      </c>
      <c r="I20" s="184">
        <v>9319709.15</v>
      </c>
      <c r="J20" s="151">
        <v>229864413.1</v>
      </c>
      <c r="K20" s="184">
        <v>0</v>
      </c>
      <c r="L20" s="151">
        <v>229864413.1</v>
      </c>
    </row>
    <row r="21" spans="1:12" s="89" customFormat="1" ht="11.25">
      <c r="A21" s="150" t="s">
        <v>376</v>
      </c>
      <c r="B21" s="169"/>
      <c r="C21" s="169"/>
      <c r="D21" s="169"/>
      <c r="E21" s="151">
        <v>0</v>
      </c>
      <c r="F21" s="151">
        <v>0</v>
      </c>
      <c r="G21" s="184">
        <v>0</v>
      </c>
      <c r="H21" s="151">
        <v>0</v>
      </c>
      <c r="I21" s="184">
        <v>0</v>
      </c>
      <c r="J21" s="151">
        <v>0</v>
      </c>
      <c r="K21" s="184">
        <v>0</v>
      </c>
      <c r="L21" s="151">
        <v>0</v>
      </c>
    </row>
    <row r="22" spans="1:12" s="89" customFormat="1" ht="11.25">
      <c r="A22" s="150" t="s">
        <v>377</v>
      </c>
      <c r="B22" s="169"/>
      <c r="C22" s="169"/>
      <c r="D22" s="169"/>
      <c r="E22" s="151">
        <v>-316662.86</v>
      </c>
      <c r="F22" s="151">
        <v>3115565.64</v>
      </c>
      <c r="G22" s="184">
        <v>2798902.78</v>
      </c>
      <c r="H22" s="151">
        <v>1251053.01</v>
      </c>
      <c r="I22" s="184">
        <v>0</v>
      </c>
      <c r="J22" s="151">
        <v>1547849.77</v>
      </c>
      <c r="K22" s="184">
        <v>0</v>
      </c>
      <c r="L22" s="151">
        <v>1547849.77</v>
      </c>
    </row>
    <row r="23" spans="1:12" s="89" customFormat="1" ht="11.25">
      <c r="A23" s="150" t="s">
        <v>378</v>
      </c>
      <c r="B23" s="169"/>
      <c r="C23" s="169"/>
      <c r="D23" s="169"/>
      <c r="E23" s="151">
        <v>732725.62</v>
      </c>
      <c r="F23" s="151">
        <v>1285799.59</v>
      </c>
      <c r="G23" s="184">
        <v>2018525.21</v>
      </c>
      <c r="H23" s="151">
        <v>0</v>
      </c>
      <c r="I23" s="184">
        <v>0</v>
      </c>
      <c r="J23" s="151">
        <v>2018525.21</v>
      </c>
      <c r="K23" s="184">
        <v>0</v>
      </c>
      <c r="L23" s="151">
        <v>2018525.21</v>
      </c>
    </row>
    <row r="24" spans="1:12" s="89" customFormat="1" ht="11.25">
      <c r="A24" s="150" t="s">
        <v>379</v>
      </c>
      <c r="B24" s="169"/>
      <c r="C24" s="169"/>
      <c r="D24" s="169"/>
      <c r="E24" s="151">
        <v>-2715298.14</v>
      </c>
      <c r="F24" s="151">
        <v>10416121.83</v>
      </c>
      <c r="G24" s="184">
        <v>7700823.69</v>
      </c>
      <c r="H24" s="151">
        <v>2074.8</v>
      </c>
      <c r="I24" s="184">
        <v>3787229.14</v>
      </c>
      <c r="J24" s="151">
        <v>3911519.75</v>
      </c>
      <c r="K24" s="184">
        <v>0</v>
      </c>
      <c r="L24" s="151">
        <v>3911519.75</v>
      </c>
    </row>
    <row r="25" spans="1:12" s="89" customFormat="1" ht="11.25">
      <c r="A25" s="150" t="s">
        <v>380</v>
      </c>
      <c r="B25" s="169"/>
      <c r="C25" s="169"/>
      <c r="D25" s="169"/>
      <c r="E25" s="151">
        <v>0</v>
      </c>
      <c r="F25" s="151">
        <v>0</v>
      </c>
      <c r="G25" s="184">
        <v>0</v>
      </c>
      <c r="H25" s="151">
        <v>540</v>
      </c>
      <c r="I25" s="184">
        <v>2281907.42</v>
      </c>
      <c r="J25" s="151">
        <v>-2282447.42</v>
      </c>
      <c r="K25" s="184">
        <v>0</v>
      </c>
      <c r="L25" s="151">
        <v>-2282447.42</v>
      </c>
    </row>
    <row r="26" spans="1:12" s="89" customFormat="1" ht="11.25">
      <c r="A26" s="150" t="s">
        <v>381</v>
      </c>
      <c r="B26" s="169"/>
      <c r="C26" s="169"/>
      <c r="D26" s="169"/>
      <c r="E26" s="151">
        <v>0</v>
      </c>
      <c r="F26" s="151">
        <v>0</v>
      </c>
      <c r="G26" s="184">
        <v>0</v>
      </c>
      <c r="H26" s="151">
        <v>20978.38</v>
      </c>
      <c r="I26" s="184">
        <v>0</v>
      </c>
      <c r="J26" s="151">
        <v>-20978.38</v>
      </c>
      <c r="K26" s="184">
        <v>0</v>
      </c>
      <c r="L26" s="151">
        <v>-20978.38</v>
      </c>
    </row>
    <row r="27" spans="1:12" s="89" customFormat="1" ht="11.25">
      <c r="A27" s="150" t="s">
        <v>382</v>
      </c>
      <c r="B27" s="169"/>
      <c r="C27" s="169"/>
      <c r="D27" s="169"/>
      <c r="E27" s="151">
        <v>0</v>
      </c>
      <c r="F27" s="151">
        <v>0</v>
      </c>
      <c r="G27" s="184">
        <v>0</v>
      </c>
      <c r="H27" s="151">
        <v>0</v>
      </c>
      <c r="I27" s="184">
        <v>153506.27</v>
      </c>
      <c r="J27" s="151">
        <v>-153506.27</v>
      </c>
      <c r="K27" s="184">
        <v>0</v>
      </c>
      <c r="L27" s="151">
        <v>-153506.27</v>
      </c>
    </row>
    <row r="28" spans="1:12" s="89" customFormat="1" ht="11.25">
      <c r="A28" s="150" t="s">
        <v>383</v>
      </c>
      <c r="B28" s="169"/>
      <c r="C28" s="169"/>
      <c r="D28" s="169"/>
      <c r="E28" s="151">
        <v>-9340495.31</v>
      </c>
      <c r="F28" s="151">
        <v>13814027.67</v>
      </c>
      <c r="G28" s="184">
        <v>4473532.36</v>
      </c>
      <c r="H28" s="151">
        <v>3898.22</v>
      </c>
      <c r="I28" s="184">
        <v>5555959.65</v>
      </c>
      <c r="J28" s="151">
        <v>-1086325.51</v>
      </c>
      <c r="K28" s="184">
        <v>0</v>
      </c>
      <c r="L28" s="151">
        <v>-1086325.51</v>
      </c>
    </row>
    <row r="29" spans="1:12" s="89" customFormat="1" ht="11.25">
      <c r="A29" s="150" t="s">
        <v>384</v>
      </c>
      <c r="B29" s="169"/>
      <c r="C29" s="169"/>
      <c r="D29" s="169"/>
      <c r="E29" s="151">
        <v>-75935.73</v>
      </c>
      <c r="F29" s="151">
        <v>342866.99</v>
      </c>
      <c r="G29" s="184">
        <v>266931.26</v>
      </c>
      <c r="H29" s="151">
        <v>0</v>
      </c>
      <c r="I29" s="184">
        <v>637961.44</v>
      </c>
      <c r="J29" s="151">
        <v>-371030.18</v>
      </c>
      <c r="K29" s="184">
        <v>0</v>
      </c>
      <c r="L29" s="151">
        <v>-371030.18</v>
      </c>
    </row>
    <row r="30" spans="1:12" s="89" customFormat="1" ht="11.25">
      <c r="A30" s="147" t="s">
        <v>385</v>
      </c>
      <c r="B30" s="185"/>
      <c r="C30" s="185"/>
      <c r="D30" s="185"/>
      <c r="E30" s="148">
        <f aca="true" t="shared" si="0" ref="E30:L30">SUM(E15:E29)</f>
        <v>30351243.41</v>
      </c>
      <c r="F30" s="148">
        <f t="shared" si="0"/>
        <v>228830550.55</v>
      </c>
      <c r="G30" s="148">
        <f t="shared" si="0"/>
        <v>259181793.96</v>
      </c>
      <c r="H30" s="148">
        <f t="shared" si="0"/>
        <v>3742268.6999999997</v>
      </c>
      <c r="I30" s="148">
        <f t="shared" si="0"/>
        <v>21892193.070000004</v>
      </c>
      <c r="J30" s="148">
        <f t="shared" si="0"/>
        <v>233547332.19000003</v>
      </c>
      <c r="K30" s="148">
        <f t="shared" si="0"/>
        <v>0</v>
      </c>
      <c r="L30" s="148">
        <f t="shared" si="0"/>
        <v>233547332.19000003</v>
      </c>
    </row>
    <row r="31" spans="1:12" s="89" customFormat="1" ht="11.25">
      <c r="A31" s="150"/>
      <c r="B31" s="169"/>
      <c r="C31" s="169"/>
      <c r="D31" s="169"/>
      <c r="E31" s="151"/>
      <c r="F31" s="151"/>
      <c r="G31" s="184"/>
      <c r="H31" s="151"/>
      <c r="I31" s="184"/>
      <c r="J31" s="151"/>
      <c r="K31" s="184"/>
      <c r="L31" s="151"/>
    </row>
    <row r="32" spans="1:12" s="89" customFormat="1" ht="11.25">
      <c r="A32" s="147" t="s">
        <v>386</v>
      </c>
      <c r="B32" s="169"/>
      <c r="C32" s="169"/>
      <c r="D32" s="169"/>
      <c r="E32" s="186"/>
      <c r="F32" s="186"/>
      <c r="G32" s="187"/>
      <c r="H32" s="186"/>
      <c r="I32" s="187"/>
      <c r="J32" s="186"/>
      <c r="K32" s="187"/>
      <c r="L32" s="186"/>
    </row>
    <row r="33" spans="1:12" s="89" customFormat="1" ht="11.25">
      <c r="A33" s="150" t="s">
        <v>387</v>
      </c>
      <c r="B33" s="169"/>
      <c r="C33" s="169"/>
      <c r="D33" s="169"/>
      <c r="E33" s="151">
        <v>2329.62</v>
      </c>
      <c r="F33" s="151">
        <v>50060.81</v>
      </c>
      <c r="G33" s="184">
        <v>52390.43</v>
      </c>
      <c r="H33" s="151">
        <v>0</v>
      </c>
      <c r="I33" s="184">
        <v>0</v>
      </c>
      <c r="J33" s="151">
        <v>52390.43</v>
      </c>
      <c r="K33" s="184">
        <v>0</v>
      </c>
      <c r="L33" s="151">
        <v>52390.43</v>
      </c>
    </row>
    <row r="34" spans="1:12" s="89" customFormat="1" ht="11.25">
      <c r="A34" s="150" t="s">
        <v>388</v>
      </c>
      <c r="B34" s="169"/>
      <c r="C34" s="169"/>
      <c r="D34" s="169"/>
      <c r="E34" s="151">
        <v>0</v>
      </c>
      <c r="F34" s="151">
        <v>0</v>
      </c>
      <c r="G34" s="184">
        <v>0</v>
      </c>
      <c r="H34" s="151">
        <v>0</v>
      </c>
      <c r="I34" s="184">
        <v>0</v>
      </c>
      <c r="J34" s="151">
        <v>0</v>
      </c>
      <c r="K34" s="184">
        <v>0</v>
      </c>
      <c r="L34" s="151">
        <v>0</v>
      </c>
    </row>
    <row r="35" spans="1:12" s="89" customFormat="1" ht="11.25">
      <c r="A35" s="150" t="s">
        <v>389</v>
      </c>
      <c r="B35" s="169"/>
      <c r="C35" s="169"/>
      <c r="D35" s="169"/>
      <c r="E35" s="151">
        <v>7043.82</v>
      </c>
      <c r="F35" s="151">
        <v>109555.74</v>
      </c>
      <c r="G35" s="184">
        <v>116599.56</v>
      </c>
      <c r="H35" s="151">
        <v>476720.1</v>
      </c>
      <c r="I35" s="184">
        <v>0</v>
      </c>
      <c r="J35" s="151">
        <v>-360120.54</v>
      </c>
      <c r="K35" s="184">
        <v>0</v>
      </c>
      <c r="L35" s="151">
        <v>-360120.54</v>
      </c>
    </row>
    <row r="36" spans="1:12" s="89" customFormat="1" ht="11.25">
      <c r="A36" s="150" t="s">
        <v>390</v>
      </c>
      <c r="B36" s="169"/>
      <c r="C36" s="169"/>
      <c r="D36" s="169"/>
      <c r="E36" s="151">
        <v>0</v>
      </c>
      <c r="F36" s="151">
        <v>-0.09</v>
      </c>
      <c r="G36" s="184">
        <v>-0.09</v>
      </c>
      <c r="H36" s="151">
        <v>0</v>
      </c>
      <c r="I36" s="184">
        <v>0</v>
      </c>
      <c r="J36" s="151">
        <v>-0.09</v>
      </c>
      <c r="K36" s="184">
        <v>0</v>
      </c>
      <c r="L36" s="151">
        <v>-0.09</v>
      </c>
    </row>
    <row r="37" spans="1:12" s="89" customFormat="1" ht="11.25">
      <c r="A37" s="150" t="s">
        <v>391</v>
      </c>
      <c r="B37" s="169"/>
      <c r="C37" s="169"/>
      <c r="D37" s="169"/>
      <c r="E37" s="151">
        <v>0</v>
      </c>
      <c r="F37" s="151">
        <v>0</v>
      </c>
      <c r="G37" s="184">
        <v>0</v>
      </c>
      <c r="H37" s="151">
        <v>0</v>
      </c>
      <c r="I37" s="184">
        <v>0</v>
      </c>
      <c r="J37" s="151">
        <v>0</v>
      </c>
      <c r="K37" s="184">
        <v>0</v>
      </c>
      <c r="L37" s="151">
        <v>0</v>
      </c>
    </row>
    <row r="38" spans="1:12" s="89" customFormat="1" ht="11.25">
      <c r="A38" s="150" t="s">
        <v>392</v>
      </c>
      <c r="B38" s="169"/>
      <c r="C38" s="169"/>
      <c r="D38" s="169"/>
      <c r="E38" s="151">
        <v>0</v>
      </c>
      <c r="F38" s="151">
        <v>0</v>
      </c>
      <c r="G38" s="184">
        <v>0</v>
      </c>
      <c r="H38" s="151">
        <v>0</v>
      </c>
      <c r="I38" s="184">
        <v>0</v>
      </c>
      <c r="J38" s="151">
        <v>0</v>
      </c>
      <c r="K38" s="184">
        <v>0</v>
      </c>
      <c r="L38" s="151">
        <v>0</v>
      </c>
    </row>
    <row r="39" spans="1:12" s="89" customFormat="1" ht="11.25">
      <c r="A39" s="150" t="s">
        <v>393</v>
      </c>
      <c r="B39" s="169"/>
      <c r="C39" s="169"/>
      <c r="D39" s="169"/>
      <c r="E39" s="151">
        <v>0</v>
      </c>
      <c r="F39" s="151">
        <v>0</v>
      </c>
      <c r="G39" s="184">
        <v>0</v>
      </c>
      <c r="H39" s="151">
        <v>0</v>
      </c>
      <c r="I39" s="184">
        <v>0</v>
      </c>
      <c r="J39" s="151">
        <v>0</v>
      </c>
      <c r="K39" s="184">
        <v>0</v>
      </c>
      <c r="L39" s="151">
        <v>0</v>
      </c>
    </row>
    <row r="40" spans="1:12" s="89" customFormat="1" ht="11.25">
      <c r="A40" s="150" t="s">
        <v>394</v>
      </c>
      <c r="B40" s="169"/>
      <c r="C40" s="169"/>
      <c r="D40" s="169"/>
      <c r="E40" s="151">
        <v>8956828.95</v>
      </c>
      <c r="F40" s="151">
        <v>0</v>
      </c>
      <c r="G40" s="184">
        <v>8956828.95</v>
      </c>
      <c r="H40" s="151">
        <v>0</v>
      </c>
      <c r="I40" s="184">
        <v>0</v>
      </c>
      <c r="J40" s="151">
        <v>8956828.95</v>
      </c>
      <c r="K40" s="184">
        <v>0</v>
      </c>
      <c r="L40" s="151">
        <v>8956828.95</v>
      </c>
    </row>
    <row r="41" spans="1:12" s="89" customFormat="1" ht="11.25">
      <c r="A41" s="150" t="s">
        <v>395</v>
      </c>
      <c r="B41" s="169"/>
      <c r="C41" s="169"/>
      <c r="D41" s="169"/>
      <c r="E41" s="151">
        <v>209338.79</v>
      </c>
      <c r="F41" s="151">
        <v>246521.38</v>
      </c>
      <c r="G41" s="184">
        <v>455860.17</v>
      </c>
      <c r="H41" s="151">
        <v>0</v>
      </c>
      <c r="I41" s="184">
        <v>0</v>
      </c>
      <c r="J41" s="151">
        <v>455860.17</v>
      </c>
      <c r="K41" s="184">
        <v>0</v>
      </c>
      <c r="L41" s="151">
        <v>455860.17</v>
      </c>
    </row>
    <row r="42" spans="1:12" s="89" customFormat="1" ht="11.25">
      <c r="A42" s="150" t="s">
        <v>396</v>
      </c>
      <c r="B42" s="169"/>
      <c r="C42" s="169"/>
      <c r="D42" s="169"/>
      <c r="E42" s="151">
        <v>611241.08</v>
      </c>
      <c r="F42" s="151">
        <v>0</v>
      </c>
      <c r="G42" s="184">
        <v>611241.08</v>
      </c>
      <c r="H42" s="151">
        <v>0</v>
      </c>
      <c r="I42" s="184">
        <v>0</v>
      </c>
      <c r="J42" s="151">
        <v>611241.08</v>
      </c>
      <c r="K42" s="184">
        <v>0</v>
      </c>
      <c r="L42" s="151">
        <v>611241.08</v>
      </c>
    </row>
    <row r="43" spans="1:12" s="89" customFormat="1" ht="11.25">
      <c r="A43" s="150" t="s">
        <v>397</v>
      </c>
      <c r="B43" s="169"/>
      <c r="C43" s="169"/>
      <c r="D43" s="169"/>
      <c r="E43" s="151">
        <v>450497.69</v>
      </c>
      <c r="F43" s="151">
        <v>0</v>
      </c>
      <c r="G43" s="184">
        <v>450497.69</v>
      </c>
      <c r="H43" s="151">
        <v>0</v>
      </c>
      <c r="I43" s="184">
        <v>209161.69</v>
      </c>
      <c r="J43" s="151">
        <v>241336</v>
      </c>
      <c r="K43" s="184">
        <v>0</v>
      </c>
      <c r="L43" s="151">
        <v>241336</v>
      </c>
    </row>
    <row r="44" spans="1:12" s="89" customFormat="1" ht="11.25">
      <c r="A44" s="150" t="s">
        <v>398</v>
      </c>
      <c r="B44" s="169"/>
      <c r="C44" s="169"/>
      <c r="D44" s="169"/>
      <c r="E44" s="151">
        <v>0</v>
      </c>
      <c r="F44" s="151">
        <v>0</v>
      </c>
      <c r="G44" s="184">
        <v>0</v>
      </c>
      <c r="H44" s="151">
        <v>0</v>
      </c>
      <c r="I44" s="184">
        <v>0</v>
      </c>
      <c r="J44" s="151">
        <v>0</v>
      </c>
      <c r="K44" s="184">
        <v>0</v>
      </c>
      <c r="L44" s="151">
        <v>0</v>
      </c>
    </row>
    <row r="45" spans="1:12" s="89" customFormat="1" ht="11.25">
      <c r="A45" s="150" t="s">
        <v>399</v>
      </c>
      <c r="B45" s="169"/>
      <c r="C45" s="169"/>
      <c r="D45" s="169"/>
      <c r="E45" s="151">
        <v>0</v>
      </c>
      <c r="F45" s="151">
        <v>0</v>
      </c>
      <c r="G45" s="184">
        <v>0</v>
      </c>
      <c r="H45" s="151">
        <v>0</v>
      </c>
      <c r="I45" s="184">
        <v>33374.69</v>
      </c>
      <c r="J45" s="151">
        <v>-33374.69</v>
      </c>
      <c r="K45" s="184">
        <v>0</v>
      </c>
      <c r="L45" s="151">
        <v>-33374.69</v>
      </c>
    </row>
    <row r="46" spans="1:12" s="89" customFormat="1" ht="11.25">
      <c r="A46" s="150" t="s">
        <v>400</v>
      </c>
      <c r="B46" s="169"/>
      <c r="C46" s="169"/>
      <c r="D46" s="169"/>
      <c r="E46" s="151">
        <v>0</v>
      </c>
      <c r="F46" s="151">
        <v>0</v>
      </c>
      <c r="G46" s="184">
        <v>0</v>
      </c>
      <c r="H46" s="151">
        <v>0</v>
      </c>
      <c r="I46" s="184">
        <v>0</v>
      </c>
      <c r="J46" s="151">
        <v>0</v>
      </c>
      <c r="K46" s="184">
        <v>0</v>
      </c>
      <c r="L46" s="151">
        <v>0</v>
      </c>
    </row>
    <row r="47" spans="1:12" s="89" customFormat="1" ht="11.25">
      <c r="A47" s="150" t="s">
        <v>401</v>
      </c>
      <c r="B47" s="169"/>
      <c r="C47" s="169"/>
      <c r="D47" s="169"/>
      <c r="E47" s="151">
        <v>0</v>
      </c>
      <c r="F47" s="151">
        <v>0</v>
      </c>
      <c r="G47" s="184">
        <v>0</v>
      </c>
      <c r="H47" s="151">
        <v>0</v>
      </c>
      <c r="I47" s="184">
        <v>241336</v>
      </c>
      <c r="J47" s="151">
        <v>-241336</v>
      </c>
      <c r="K47" s="184">
        <v>0</v>
      </c>
      <c r="L47" s="151">
        <v>-241336</v>
      </c>
    </row>
    <row r="48" spans="1:12" s="89" customFormat="1" ht="11.25">
      <c r="A48" s="150" t="s">
        <v>402</v>
      </c>
      <c r="B48" s="169"/>
      <c r="C48" s="169"/>
      <c r="D48" s="169"/>
      <c r="E48" s="151">
        <v>0</v>
      </c>
      <c r="F48" s="151">
        <v>0</v>
      </c>
      <c r="G48" s="184">
        <v>0</v>
      </c>
      <c r="H48" s="151">
        <v>0</v>
      </c>
      <c r="I48" s="184">
        <v>0</v>
      </c>
      <c r="J48" s="151">
        <v>0</v>
      </c>
      <c r="K48" s="184">
        <v>0</v>
      </c>
      <c r="L48" s="151">
        <v>0</v>
      </c>
    </row>
    <row r="49" spans="1:12" s="89" customFormat="1" ht="11.25">
      <c r="A49" s="150" t="s">
        <v>403</v>
      </c>
      <c r="B49" s="169"/>
      <c r="C49" s="169"/>
      <c r="D49" s="169"/>
      <c r="E49" s="151">
        <v>0</v>
      </c>
      <c r="F49" s="151">
        <v>0</v>
      </c>
      <c r="G49" s="184">
        <v>0</v>
      </c>
      <c r="H49" s="151">
        <v>0</v>
      </c>
      <c r="I49" s="184">
        <v>0</v>
      </c>
      <c r="J49" s="151">
        <v>0</v>
      </c>
      <c r="K49" s="184">
        <v>0</v>
      </c>
      <c r="L49" s="151">
        <v>0</v>
      </c>
    </row>
    <row r="50" spans="1:12" s="89" customFormat="1" ht="11.25">
      <c r="A50" s="150" t="s">
        <v>404</v>
      </c>
      <c r="B50" s="169"/>
      <c r="C50" s="169"/>
      <c r="D50" s="169"/>
      <c r="E50" s="151">
        <v>0</v>
      </c>
      <c r="F50" s="151">
        <v>0</v>
      </c>
      <c r="G50" s="184">
        <v>0</v>
      </c>
      <c r="H50" s="151">
        <v>0</v>
      </c>
      <c r="I50" s="184">
        <v>0</v>
      </c>
      <c r="J50" s="151">
        <v>0</v>
      </c>
      <c r="K50" s="184">
        <v>0</v>
      </c>
      <c r="L50" s="151">
        <v>0</v>
      </c>
    </row>
    <row r="51" spans="1:12" s="89" customFormat="1" ht="11.25">
      <c r="A51" s="150" t="s">
        <v>405</v>
      </c>
      <c r="B51" s="169"/>
      <c r="C51" s="169"/>
      <c r="D51" s="169"/>
      <c r="E51" s="151">
        <v>3529261.05</v>
      </c>
      <c r="F51" s="151">
        <v>2607072.87</v>
      </c>
      <c r="G51" s="184">
        <v>6136333.92</v>
      </c>
      <c r="H51" s="151">
        <v>0</v>
      </c>
      <c r="I51" s="184">
        <v>5928433.53</v>
      </c>
      <c r="J51" s="151">
        <v>207900.39</v>
      </c>
      <c r="K51" s="184">
        <v>0</v>
      </c>
      <c r="L51" s="151">
        <v>207900.39</v>
      </c>
    </row>
    <row r="52" spans="1:12" s="89" customFormat="1" ht="11.25">
      <c r="A52" s="150" t="s">
        <v>406</v>
      </c>
      <c r="B52" s="169"/>
      <c r="C52" s="169"/>
      <c r="D52" s="169"/>
      <c r="E52" s="151">
        <v>0</v>
      </c>
      <c r="F52" s="151">
        <v>0</v>
      </c>
      <c r="G52" s="184">
        <v>0</v>
      </c>
      <c r="H52" s="151">
        <v>0</v>
      </c>
      <c r="I52" s="184">
        <v>0</v>
      </c>
      <c r="J52" s="151">
        <v>0</v>
      </c>
      <c r="K52" s="184">
        <v>0</v>
      </c>
      <c r="L52" s="151">
        <v>0</v>
      </c>
    </row>
    <row r="53" spans="1:12" s="89" customFormat="1" ht="11.25">
      <c r="A53" s="150" t="s">
        <v>407</v>
      </c>
      <c r="B53" s="169"/>
      <c r="C53" s="169"/>
      <c r="D53" s="169"/>
      <c r="E53" s="151">
        <v>54145.84</v>
      </c>
      <c r="F53" s="151">
        <v>72612.14</v>
      </c>
      <c r="G53" s="184">
        <v>126757.98</v>
      </c>
      <c r="H53" s="151">
        <v>0</v>
      </c>
      <c r="I53" s="184">
        <v>0</v>
      </c>
      <c r="J53" s="151">
        <v>126757.98</v>
      </c>
      <c r="K53" s="184">
        <v>0</v>
      </c>
      <c r="L53" s="151">
        <v>126757.98</v>
      </c>
    </row>
    <row r="54" spans="1:12" s="89" customFormat="1" ht="11.25">
      <c r="A54" s="150" t="s">
        <v>408</v>
      </c>
      <c r="B54" s="169"/>
      <c r="C54" s="169"/>
      <c r="D54" s="169"/>
      <c r="E54" s="151">
        <v>0</v>
      </c>
      <c r="F54" s="151">
        <v>0</v>
      </c>
      <c r="G54" s="184">
        <v>0</v>
      </c>
      <c r="H54" s="151">
        <v>0</v>
      </c>
      <c r="I54" s="184">
        <v>0</v>
      </c>
      <c r="J54" s="151">
        <v>0</v>
      </c>
      <c r="K54" s="184">
        <v>0</v>
      </c>
      <c r="L54" s="151">
        <v>0</v>
      </c>
    </row>
    <row r="55" spans="1:12" s="89" customFormat="1" ht="11.25">
      <c r="A55" s="150" t="s">
        <v>409</v>
      </c>
      <c r="B55" s="169"/>
      <c r="C55" s="169"/>
      <c r="D55" s="169"/>
      <c r="E55" s="151">
        <v>7.03</v>
      </c>
      <c r="F55" s="151">
        <v>152.81</v>
      </c>
      <c r="G55" s="184">
        <v>159.84</v>
      </c>
      <c r="H55" s="151">
        <v>0</v>
      </c>
      <c r="I55" s="184">
        <v>42882.1</v>
      </c>
      <c r="J55" s="151">
        <v>-42722.26</v>
      </c>
      <c r="K55" s="184">
        <v>0</v>
      </c>
      <c r="L55" s="151">
        <v>-42722.26</v>
      </c>
    </row>
    <row r="56" spans="1:12" s="89" customFormat="1" ht="11.25">
      <c r="A56" s="150" t="s">
        <v>410</v>
      </c>
      <c r="B56" s="169"/>
      <c r="C56" s="169"/>
      <c r="D56" s="169"/>
      <c r="E56" s="151">
        <v>664777.4</v>
      </c>
      <c r="F56" s="151">
        <v>1732.82</v>
      </c>
      <c r="G56" s="184">
        <v>666510.22</v>
      </c>
      <c r="H56" s="151">
        <v>0</v>
      </c>
      <c r="I56" s="184">
        <v>459287.64</v>
      </c>
      <c r="J56" s="151">
        <v>207222.58</v>
      </c>
      <c r="K56" s="184">
        <v>0</v>
      </c>
      <c r="L56" s="151">
        <v>207222.58</v>
      </c>
    </row>
    <row r="57" spans="1:12" s="89" customFormat="1" ht="11.25">
      <c r="A57" s="150" t="s">
        <v>411</v>
      </c>
      <c r="B57" s="169"/>
      <c r="C57" s="169"/>
      <c r="D57" s="169"/>
      <c r="E57" s="151">
        <v>0</v>
      </c>
      <c r="F57" s="151">
        <v>0</v>
      </c>
      <c r="G57" s="184">
        <v>0</v>
      </c>
      <c r="H57" s="151">
        <v>0</v>
      </c>
      <c r="I57" s="184">
        <v>0</v>
      </c>
      <c r="J57" s="151">
        <v>0</v>
      </c>
      <c r="K57" s="184">
        <v>0</v>
      </c>
      <c r="L57" s="151">
        <v>0</v>
      </c>
    </row>
    <row r="58" spans="1:12" s="89" customFormat="1" ht="11.25">
      <c r="A58" s="150" t="s">
        <v>412</v>
      </c>
      <c r="B58" s="169"/>
      <c r="C58" s="169"/>
      <c r="D58" s="169"/>
      <c r="E58" s="151">
        <v>30.4</v>
      </c>
      <c r="F58" s="151">
        <v>537.68</v>
      </c>
      <c r="G58" s="184">
        <v>568.08</v>
      </c>
      <c r="H58" s="151">
        <v>0</v>
      </c>
      <c r="I58" s="184">
        <v>0</v>
      </c>
      <c r="J58" s="151">
        <v>568.08</v>
      </c>
      <c r="K58" s="184">
        <v>0</v>
      </c>
      <c r="L58" s="151">
        <v>568.08</v>
      </c>
    </row>
    <row r="59" spans="1:12" s="89" customFormat="1" ht="11.25">
      <c r="A59" s="150" t="s">
        <v>413</v>
      </c>
      <c r="B59" s="169"/>
      <c r="C59" s="169"/>
      <c r="D59" s="169"/>
      <c r="E59" s="151">
        <v>20160</v>
      </c>
      <c r="F59" s="151">
        <v>0</v>
      </c>
      <c r="G59" s="184">
        <v>20160</v>
      </c>
      <c r="H59" s="151">
        <v>0</v>
      </c>
      <c r="I59" s="184">
        <v>14400</v>
      </c>
      <c r="J59" s="151">
        <v>5760</v>
      </c>
      <c r="K59" s="184">
        <v>0</v>
      </c>
      <c r="L59" s="151">
        <v>5760</v>
      </c>
    </row>
    <row r="60" spans="1:12" s="89" customFormat="1" ht="11.25">
      <c r="A60" s="150" t="s">
        <v>414</v>
      </c>
      <c r="B60" s="169"/>
      <c r="C60" s="169"/>
      <c r="D60" s="169"/>
      <c r="E60" s="151">
        <v>-61.6</v>
      </c>
      <c r="F60" s="151">
        <v>126.7</v>
      </c>
      <c r="G60" s="184">
        <v>65.1</v>
      </c>
      <c r="H60" s="151">
        <v>0</v>
      </c>
      <c r="I60" s="184">
        <v>0</v>
      </c>
      <c r="J60" s="151">
        <v>65.1</v>
      </c>
      <c r="K60" s="184">
        <v>0</v>
      </c>
      <c r="L60" s="151">
        <v>65.1</v>
      </c>
    </row>
    <row r="61" spans="1:12" s="89" customFormat="1" ht="11.25">
      <c r="A61" s="150" t="s">
        <v>415</v>
      </c>
      <c r="B61" s="169"/>
      <c r="C61" s="169"/>
      <c r="D61" s="169"/>
      <c r="E61" s="151">
        <v>17942.02</v>
      </c>
      <c r="F61" s="151">
        <v>9717.08</v>
      </c>
      <c r="G61" s="184">
        <v>27659.1</v>
      </c>
      <c r="H61" s="151">
        <v>0</v>
      </c>
      <c r="I61" s="184">
        <v>1469.34</v>
      </c>
      <c r="J61" s="151">
        <v>26189.76</v>
      </c>
      <c r="K61" s="184">
        <v>0</v>
      </c>
      <c r="L61" s="151">
        <v>26189.76</v>
      </c>
    </row>
    <row r="62" spans="1:12" s="89" customFormat="1" ht="11.25">
      <c r="A62" s="150" t="s">
        <v>416</v>
      </c>
      <c r="B62" s="169"/>
      <c r="C62" s="169"/>
      <c r="D62" s="169"/>
      <c r="E62" s="151">
        <v>2876.94</v>
      </c>
      <c r="F62" s="151">
        <v>6627.38</v>
      </c>
      <c r="G62" s="184">
        <v>9504.32</v>
      </c>
      <c r="H62" s="151">
        <v>0</v>
      </c>
      <c r="I62" s="184">
        <v>0</v>
      </c>
      <c r="J62" s="151">
        <v>9504.32</v>
      </c>
      <c r="K62" s="184">
        <v>0</v>
      </c>
      <c r="L62" s="151">
        <v>9504.32</v>
      </c>
    </row>
    <row r="63" spans="1:12" s="89" customFormat="1" ht="11.25">
      <c r="A63" s="147" t="s">
        <v>417</v>
      </c>
      <c r="B63" s="169"/>
      <c r="C63" s="169"/>
      <c r="D63" s="169"/>
      <c r="E63" s="148">
        <f aca="true" t="shared" si="1" ref="E63:L63">SUM(E33:E62)</f>
        <v>14526419.029999996</v>
      </c>
      <c r="F63" s="148">
        <f t="shared" si="1"/>
        <v>3104717.3200000003</v>
      </c>
      <c r="G63" s="148">
        <f t="shared" si="1"/>
        <v>17631136.35</v>
      </c>
      <c r="H63" s="148">
        <f t="shared" si="1"/>
        <v>476720.1</v>
      </c>
      <c r="I63" s="148">
        <f t="shared" si="1"/>
        <v>6930344.989999999</v>
      </c>
      <c r="J63" s="148">
        <f t="shared" si="1"/>
        <v>10224071.260000002</v>
      </c>
      <c r="K63" s="148">
        <f t="shared" si="1"/>
        <v>0</v>
      </c>
      <c r="L63" s="148">
        <f t="shared" si="1"/>
        <v>10224071.260000002</v>
      </c>
    </row>
    <row r="64" spans="1:12" s="89" customFormat="1" ht="11.25">
      <c r="A64" s="150"/>
      <c r="B64" s="169"/>
      <c r="C64" s="169"/>
      <c r="D64" s="169"/>
      <c r="E64" s="151"/>
      <c r="F64" s="151"/>
      <c r="G64" s="184"/>
      <c r="H64" s="151"/>
      <c r="I64" s="184"/>
      <c r="J64" s="151"/>
      <c r="K64" s="184"/>
      <c r="L64" s="151"/>
    </row>
    <row r="65" spans="1:12" s="89" customFormat="1" ht="11.25">
      <c r="A65" s="147" t="s">
        <v>418</v>
      </c>
      <c r="B65" s="169"/>
      <c r="C65" s="169"/>
      <c r="D65" s="169"/>
      <c r="E65" s="151"/>
      <c r="F65" s="151"/>
      <c r="G65" s="184"/>
      <c r="H65" s="151"/>
      <c r="I65" s="184"/>
      <c r="J65" s="151"/>
      <c r="K65" s="184"/>
      <c r="L65" s="151"/>
    </row>
    <row r="66" spans="1:12" s="89" customFormat="1" ht="11.25">
      <c r="A66" s="150" t="s">
        <v>419</v>
      </c>
      <c r="B66" s="169"/>
      <c r="C66" s="169"/>
      <c r="D66" s="169"/>
      <c r="E66" s="151">
        <v>50670.34</v>
      </c>
      <c r="F66" s="151">
        <v>388373.55</v>
      </c>
      <c r="G66" s="184">
        <v>439043.89</v>
      </c>
      <c r="H66" s="151">
        <v>0</v>
      </c>
      <c r="I66" s="184">
        <v>0</v>
      </c>
      <c r="J66" s="151">
        <v>439043.89</v>
      </c>
      <c r="K66" s="184">
        <v>0</v>
      </c>
      <c r="L66" s="151">
        <v>439043.89</v>
      </c>
    </row>
    <row r="67" spans="1:12" s="89" customFormat="1" ht="11.25">
      <c r="A67" s="150" t="s">
        <v>420</v>
      </c>
      <c r="B67" s="169"/>
      <c r="C67" s="169"/>
      <c r="D67" s="169"/>
      <c r="E67" s="151">
        <v>-682035.76</v>
      </c>
      <c r="F67" s="151">
        <v>682539.28</v>
      </c>
      <c r="G67" s="184">
        <v>503.52</v>
      </c>
      <c r="H67" s="151">
        <v>0</v>
      </c>
      <c r="I67" s="184">
        <v>0</v>
      </c>
      <c r="J67" s="151">
        <v>503.52</v>
      </c>
      <c r="K67" s="184">
        <v>0</v>
      </c>
      <c r="L67" s="151">
        <v>503.52</v>
      </c>
    </row>
    <row r="68" spans="1:12" s="89" customFormat="1" ht="11.25">
      <c r="A68" s="150" t="s">
        <v>421</v>
      </c>
      <c r="B68" s="169"/>
      <c r="C68" s="169"/>
      <c r="D68" s="169"/>
      <c r="E68" s="151">
        <v>-621508.69</v>
      </c>
      <c r="F68" s="151">
        <v>632222.61</v>
      </c>
      <c r="G68" s="184">
        <v>10713.92</v>
      </c>
      <c r="H68" s="151">
        <v>0</v>
      </c>
      <c r="I68" s="184">
        <v>0</v>
      </c>
      <c r="J68" s="151">
        <v>10713.92</v>
      </c>
      <c r="K68" s="184">
        <v>0</v>
      </c>
      <c r="L68" s="151">
        <v>10713.92</v>
      </c>
    </row>
    <row r="69" spans="1:12" s="89" customFormat="1" ht="11.25">
      <c r="A69" s="150" t="s">
        <v>422</v>
      </c>
      <c r="B69" s="169"/>
      <c r="C69" s="169"/>
      <c r="D69" s="169"/>
      <c r="E69" s="151">
        <v>79219.57</v>
      </c>
      <c r="F69" s="151">
        <v>493747.49</v>
      </c>
      <c r="G69" s="184">
        <v>572967.06</v>
      </c>
      <c r="H69" s="151">
        <v>0</v>
      </c>
      <c r="I69" s="184">
        <v>0</v>
      </c>
      <c r="J69" s="151">
        <v>572967.06</v>
      </c>
      <c r="K69" s="184">
        <v>0</v>
      </c>
      <c r="L69" s="151">
        <v>572967.06</v>
      </c>
    </row>
    <row r="70" spans="1:12" s="89" customFormat="1" ht="11.25">
      <c r="A70" s="150" t="s">
        <v>423</v>
      </c>
      <c r="B70" s="169"/>
      <c r="C70" s="169"/>
      <c r="D70" s="169"/>
      <c r="E70" s="151">
        <v>3893798.13</v>
      </c>
      <c r="F70" s="151">
        <v>21718546.78</v>
      </c>
      <c r="G70" s="184">
        <v>25612344.91</v>
      </c>
      <c r="H70" s="151">
        <v>0</v>
      </c>
      <c r="I70" s="184">
        <v>0</v>
      </c>
      <c r="J70" s="151">
        <v>25612344.91</v>
      </c>
      <c r="K70" s="184">
        <v>0</v>
      </c>
      <c r="L70" s="151">
        <v>25612344.91</v>
      </c>
    </row>
    <row r="71" spans="1:12" s="89" customFormat="1" ht="11.25">
      <c r="A71" s="150" t="s">
        <v>424</v>
      </c>
      <c r="B71" s="169"/>
      <c r="C71" s="169"/>
      <c r="D71" s="169"/>
      <c r="E71" s="151">
        <v>807.69</v>
      </c>
      <c r="F71" s="151">
        <v>19615.09</v>
      </c>
      <c r="G71" s="184">
        <v>20422.78</v>
      </c>
      <c r="H71" s="151">
        <v>0</v>
      </c>
      <c r="I71" s="184">
        <v>0</v>
      </c>
      <c r="J71" s="151">
        <v>20422.78</v>
      </c>
      <c r="K71" s="184">
        <v>0</v>
      </c>
      <c r="L71" s="151">
        <v>20422.78</v>
      </c>
    </row>
    <row r="72" spans="1:12" s="89" customFormat="1" ht="11.25">
      <c r="A72" s="150" t="s">
        <v>425</v>
      </c>
      <c r="B72" s="169"/>
      <c r="C72" s="169"/>
      <c r="D72" s="169"/>
      <c r="E72" s="151">
        <v>235.48</v>
      </c>
      <c r="F72" s="151">
        <v>5754.06</v>
      </c>
      <c r="G72" s="184">
        <v>5989.54</v>
      </c>
      <c r="H72" s="151">
        <v>0</v>
      </c>
      <c r="I72" s="184">
        <v>0</v>
      </c>
      <c r="J72" s="151">
        <v>5989.54</v>
      </c>
      <c r="K72" s="184">
        <v>0</v>
      </c>
      <c r="L72" s="151">
        <v>5989.54</v>
      </c>
    </row>
    <row r="73" spans="1:12" s="89" customFormat="1" ht="11.25">
      <c r="A73" s="150" t="s">
        <v>375</v>
      </c>
      <c r="B73" s="169"/>
      <c r="C73" s="169"/>
      <c r="D73" s="169"/>
      <c r="E73" s="151">
        <v>0</v>
      </c>
      <c r="F73" s="151">
        <v>0</v>
      </c>
      <c r="G73" s="184">
        <v>0</v>
      </c>
      <c r="H73" s="151">
        <v>0</v>
      </c>
      <c r="I73" s="184">
        <v>0</v>
      </c>
      <c r="J73" s="151">
        <v>0</v>
      </c>
      <c r="K73" s="184">
        <v>0</v>
      </c>
      <c r="L73" s="151">
        <v>0</v>
      </c>
    </row>
    <row r="74" spans="1:12" s="89" customFormat="1" ht="11.25">
      <c r="A74" s="150" t="s">
        <v>426</v>
      </c>
      <c r="B74" s="169"/>
      <c r="C74" s="169"/>
      <c r="D74" s="169"/>
      <c r="E74" s="151">
        <v>181610.14</v>
      </c>
      <c r="F74" s="151">
        <v>136626.32</v>
      </c>
      <c r="G74" s="184">
        <v>318236.46</v>
      </c>
      <c r="H74" s="151">
        <v>0</v>
      </c>
      <c r="I74" s="184">
        <v>0</v>
      </c>
      <c r="J74" s="151">
        <v>318236.46</v>
      </c>
      <c r="K74" s="184">
        <v>0</v>
      </c>
      <c r="L74" s="151">
        <v>318236.46</v>
      </c>
    </row>
    <row r="75" spans="1:12" s="89" customFormat="1" ht="11.25">
      <c r="A75" s="150" t="s">
        <v>427</v>
      </c>
      <c r="B75" s="169"/>
      <c r="C75" s="169"/>
      <c r="D75" s="169"/>
      <c r="E75" s="151">
        <v>-217490.28</v>
      </c>
      <c r="F75" s="151">
        <v>1835214.12</v>
      </c>
      <c r="G75" s="184">
        <v>1617723.84</v>
      </c>
      <c r="H75" s="151">
        <v>0</v>
      </c>
      <c r="I75" s="184">
        <v>274.87</v>
      </c>
      <c r="J75" s="151">
        <v>1617448.97</v>
      </c>
      <c r="K75" s="184">
        <v>0</v>
      </c>
      <c r="L75" s="151">
        <v>1617448.97</v>
      </c>
    </row>
    <row r="76" spans="1:12" s="89" customFormat="1" ht="11.25">
      <c r="A76" s="150" t="s">
        <v>428</v>
      </c>
      <c r="B76" s="169"/>
      <c r="C76" s="169"/>
      <c r="D76" s="169"/>
      <c r="E76" s="151">
        <v>0</v>
      </c>
      <c r="F76" s="151">
        <v>0</v>
      </c>
      <c r="G76" s="184">
        <v>0</v>
      </c>
      <c r="H76" s="151">
        <v>0</v>
      </c>
      <c r="I76" s="184">
        <v>180415.79</v>
      </c>
      <c r="J76" s="151">
        <v>-180415.79</v>
      </c>
      <c r="K76" s="184">
        <v>0</v>
      </c>
      <c r="L76" s="151">
        <v>-180415.79</v>
      </c>
    </row>
    <row r="77" spans="1:12" s="89" customFormat="1" ht="11.25">
      <c r="A77" s="150" t="s">
        <v>429</v>
      </c>
      <c r="B77" s="169"/>
      <c r="C77" s="169"/>
      <c r="D77" s="169"/>
      <c r="E77" s="151">
        <v>0</v>
      </c>
      <c r="F77" s="151">
        <v>0</v>
      </c>
      <c r="G77" s="184">
        <v>0</v>
      </c>
      <c r="H77" s="151">
        <v>0</v>
      </c>
      <c r="I77" s="184">
        <v>0</v>
      </c>
      <c r="J77" s="151">
        <v>0</v>
      </c>
      <c r="K77" s="184">
        <v>0</v>
      </c>
      <c r="L77" s="151">
        <v>0</v>
      </c>
    </row>
    <row r="78" spans="1:12" s="89" customFormat="1" ht="11.25">
      <c r="A78" s="150" t="s">
        <v>430</v>
      </c>
      <c r="B78" s="169"/>
      <c r="C78" s="169"/>
      <c r="D78" s="169"/>
      <c r="E78" s="151">
        <v>-74178.47</v>
      </c>
      <c r="F78" s="151">
        <v>2086031.7</v>
      </c>
      <c r="G78" s="184">
        <v>2011853.23</v>
      </c>
      <c r="H78" s="151">
        <v>0</v>
      </c>
      <c r="I78" s="184">
        <v>363.7</v>
      </c>
      <c r="J78" s="151">
        <v>2011489.53</v>
      </c>
      <c r="K78" s="184">
        <v>0</v>
      </c>
      <c r="L78" s="151">
        <v>2011489.53</v>
      </c>
    </row>
    <row r="79" spans="1:12" s="89" customFormat="1" ht="11.25">
      <c r="A79" s="150" t="s">
        <v>431</v>
      </c>
      <c r="B79" s="169"/>
      <c r="C79" s="169"/>
      <c r="D79" s="169"/>
      <c r="E79" s="151">
        <v>-263116.29</v>
      </c>
      <c r="F79" s="151">
        <v>855132.21</v>
      </c>
      <c r="G79" s="184">
        <v>592015.92</v>
      </c>
      <c r="H79" s="151">
        <v>0</v>
      </c>
      <c r="I79" s="184">
        <v>1.35</v>
      </c>
      <c r="J79" s="151">
        <v>592014.57</v>
      </c>
      <c r="K79" s="184">
        <v>0</v>
      </c>
      <c r="L79" s="151">
        <v>592014.57</v>
      </c>
    </row>
    <row r="80" spans="1:12" s="89" customFormat="1" ht="11.25">
      <c r="A80" s="150" t="s">
        <v>432</v>
      </c>
      <c r="B80" s="169"/>
      <c r="C80" s="169"/>
      <c r="D80" s="169"/>
      <c r="E80" s="151">
        <v>424.91</v>
      </c>
      <c r="F80" s="151">
        <v>10342.22</v>
      </c>
      <c r="G80" s="184">
        <v>10767.13</v>
      </c>
      <c r="H80" s="151">
        <v>0</v>
      </c>
      <c r="I80" s="184">
        <v>0</v>
      </c>
      <c r="J80" s="151">
        <v>10767.13</v>
      </c>
      <c r="K80" s="184">
        <v>0</v>
      </c>
      <c r="L80" s="151">
        <v>10767.13</v>
      </c>
    </row>
    <row r="81" spans="1:12" s="89" customFormat="1" ht="11.25">
      <c r="A81" s="147" t="s">
        <v>433</v>
      </c>
      <c r="B81" s="169"/>
      <c r="C81" s="169"/>
      <c r="D81" s="169"/>
      <c r="E81" s="148">
        <f aca="true" t="shared" si="2" ref="E81:L81">SUM(E66:E80)</f>
        <v>2348436.77</v>
      </c>
      <c r="F81" s="148">
        <f t="shared" si="2"/>
        <v>28864145.43</v>
      </c>
      <c r="G81" s="148">
        <f t="shared" si="2"/>
        <v>31212582.200000003</v>
      </c>
      <c r="H81" s="148">
        <f t="shared" si="2"/>
        <v>0</v>
      </c>
      <c r="I81" s="148">
        <f t="shared" si="2"/>
        <v>181055.71000000002</v>
      </c>
      <c r="J81" s="148">
        <f t="shared" si="2"/>
        <v>31031526.490000002</v>
      </c>
      <c r="K81" s="148">
        <f t="shared" si="2"/>
        <v>0</v>
      </c>
      <c r="L81" s="148">
        <f t="shared" si="2"/>
        <v>31031526.490000002</v>
      </c>
    </row>
    <row r="82" spans="1:12" s="89" customFormat="1" ht="11.25">
      <c r="A82" s="150"/>
      <c r="B82" s="169"/>
      <c r="C82" s="169"/>
      <c r="D82" s="169"/>
      <c r="E82" s="151"/>
      <c r="F82" s="151"/>
      <c r="G82" s="184"/>
      <c r="H82" s="151"/>
      <c r="I82" s="184"/>
      <c r="J82" s="151"/>
      <c r="K82" s="184"/>
      <c r="L82" s="151"/>
    </row>
    <row r="83" spans="1:12" s="89" customFormat="1" ht="11.25">
      <c r="A83" s="147" t="s">
        <v>434</v>
      </c>
      <c r="B83" s="169"/>
      <c r="C83" s="169"/>
      <c r="D83" s="169"/>
      <c r="E83" s="151"/>
      <c r="F83" s="151"/>
      <c r="G83" s="184"/>
      <c r="H83" s="151"/>
      <c r="I83" s="184"/>
      <c r="J83" s="151"/>
      <c r="K83" s="184"/>
      <c r="L83" s="151"/>
    </row>
    <row r="84" spans="1:12" s="89" customFormat="1" ht="11.25">
      <c r="A84" s="150" t="s">
        <v>375</v>
      </c>
      <c r="B84" s="169"/>
      <c r="C84" s="169"/>
      <c r="D84" s="169"/>
      <c r="E84" s="151">
        <v>0</v>
      </c>
      <c r="F84" s="151">
        <v>0</v>
      </c>
      <c r="G84" s="184">
        <v>0</v>
      </c>
      <c r="H84" s="151">
        <v>0</v>
      </c>
      <c r="I84" s="184">
        <v>0</v>
      </c>
      <c r="J84" s="151">
        <v>0</v>
      </c>
      <c r="K84" s="184">
        <v>0</v>
      </c>
      <c r="L84" s="151">
        <v>0</v>
      </c>
    </row>
    <row r="85" spans="1:12" s="89" customFormat="1" ht="11.25">
      <c r="A85" s="147" t="s">
        <v>435</v>
      </c>
      <c r="B85" s="169"/>
      <c r="C85" s="169"/>
      <c r="D85" s="169"/>
      <c r="E85" s="148">
        <f>SUM(E84)</f>
        <v>0</v>
      </c>
      <c r="F85" s="148">
        <f aca="true" t="shared" si="3" ref="F85:L85">SUM(F84)</f>
        <v>0</v>
      </c>
      <c r="G85" s="148">
        <f t="shared" si="3"/>
        <v>0</v>
      </c>
      <c r="H85" s="148">
        <f t="shared" si="3"/>
        <v>0</v>
      </c>
      <c r="I85" s="148">
        <f t="shared" si="3"/>
        <v>0</v>
      </c>
      <c r="J85" s="148">
        <f t="shared" si="3"/>
        <v>0</v>
      </c>
      <c r="K85" s="148">
        <f t="shared" si="3"/>
        <v>0</v>
      </c>
      <c r="L85" s="148">
        <f t="shared" si="3"/>
        <v>0</v>
      </c>
    </row>
    <row r="86" spans="1:12" s="89" customFormat="1" ht="11.25">
      <c r="A86" s="150"/>
      <c r="B86" s="169"/>
      <c r="C86" s="169"/>
      <c r="D86" s="169"/>
      <c r="E86" s="151"/>
      <c r="F86" s="151"/>
      <c r="G86" s="184"/>
      <c r="H86" s="151"/>
      <c r="I86" s="184"/>
      <c r="J86" s="151"/>
      <c r="K86" s="184"/>
      <c r="L86" s="151"/>
    </row>
    <row r="87" spans="1:12" s="89" customFormat="1" ht="11.25">
      <c r="A87" s="147" t="s">
        <v>436</v>
      </c>
      <c r="B87" s="169"/>
      <c r="C87" s="169"/>
      <c r="D87" s="169"/>
      <c r="E87" s="151"/>
      <c r="F87" s="151"/>
      <c r="G87" s="184"/>
      <c r="H87" s="151"/>
      <c r="I87" s="184"/>
      <c r="J87" s="151"/>
      <c r="K87" s="184"/>
      <c r="L87" s="151"/>
    </row>
    <row r="88" spans="1:12" s="89" customFormat="1" ht="11.25">
      <c r="A88" s="150" t="s">
        <v>437</v>
      </c>
      <c r="B88" s="169"/>
      <c r="C88" s="169"/>
      <c r="D88" s="169"/>
      <c r="E88" s="151">
        <v>0</v>
      </c>
      <c r="F88" s="151">
        <v>0</v>
      </c>
      <c r="G88" s="184">
        <v>0</v>
      </c>
      <c r="H88" s="151">
        <v>0</v>
      </c>
      <c r="I88" s="184">
        <v>0</v>
      </c>
      <c r="J88" s="151">
        <v>0</v>
      </c>
      <c r="K88" s="184">
        <v>0</v>
      </c>
      <c r="L88" s="151">
        <v>0</v>
      </c>
    </row>
    <row r="89" spans="1:12" s="89" customFormat="1" ht="11.25">
      <c r="A89" s="150" t="s">
        <v>438</v>
      </c>
      <c r="B89" s="169"/>
      <c r="C89" s="169"/>
      <c r="D89" s="169"/>
      <c r="E89" s="151">
        <v>-1722745.21</v>
      </c>
      <c r="F89" s="151">
        <v>2090006.95</v>
      </c>
      <c r="G89" s="184">
        <v>367261.74</v>
      </c>
      <c r="H89" s="151">
        <v>0</v>
      </c>
      <c r="I89" s="184">
        <v>0</v>
      </c>
      <c r="J89" s="151">
        <v>367261.74</v>
      </c>
      <c r="K89" s="184">
        <v>0</v>
      </c>
      <c r="L89" s="151">
        <v>367261.74</v>
      </c>
    </row>
    <row r="90" spans="1:12" s="89" customFormat="1" ht="11.25">
      <c r="A90" s="150" t="s">
        <v>439</v>
      </c>
      <c r="B90" s="169"/>
      <c r="C90" s="169"/>
      <c r="D90" s="169"/>
      <c r="E90" s="151">
        <v>0</v>
      </c>
      <c r="F90" s="151">
        <v>0</v>
      </c>
      <c r="G90" s="184">
        <v>0</v>
      </c>
      <c r="H90" s="151">
        <v>0</v>
      </c>
      <c r="I90" s="184">
        <v>0</v>
      </c>
      <c r="J90" s="151">
        <v>0</v>
      </c>
      <c r="K90" s="184">
        <v>0</v>
      </c>
      <c r="L90" s="151">
        <v>0</v>
      </c>
    </row>
    <row r="91" spans="1:12" s="89" customFormat="1" ht="11.25">
      <c r="A91" s="150" t="s">
        <v>440</v>
      </c>
      <c r="B91" s="169"/>
      <c r="C91" s="169"/>
      <c r="D91" s="169"/>
      <c r="E91" s="151">
        <v>-170596.58</v>
      </c>
      <c r="F91" s="151">
        <v>322729.74</v>
      </c>
      <c r="G91" s="184">
        <v>152133.16</v>
      </c>
      <c r="H91" s="151">
        <v>0</v>
      </c>
      <c r="I91" s="184">
        <v>0</v>
      </c>
      <c r="J91" s="151">
        <v>152133.16</v>
      </c>
      <c r="K91" s="184">
        <v>0</v>
      </c>
      <c r="L91" s="151">
        <v>152133.16</v>
      </c>
    </row>
    <row r="92" spans="1:12" s="89" customFormat="1" ht="11.25">
      <c r="A92" s="150" t="s">
        <v>441</v>
      </c>
      <c r="B92" s="169"/>
      <c r="C92" s="169"/>
      <c r="D92" s="169"/>
      <c r="E92" s="151">
        <v>0</v>
      </c>
      <c r="F92" s="151">
        <v>0</v>
      </c>
      <c r="G92" s="184">
        <v>0</v>
      </c>
      <c r="H92" s="151">
        <v>0</v>
      </c>
      <c r="I92" s="184">
        <v>0</v>
      </c>
      <c r="J92" s="151">
        <v>0</v>
      </c>
      <c r="K92" s="184">
        <v>0</v>
      </c>
      <c r="L92" s="151">
        <v>0</v>
      </c>
    </row>
    <row r="93" spans="1:12" s="89" customFormat="1" ht="11.25">
      <c r="A93" s="150" t="s">
        <v>442</v>
      </c>
      <c r="B93" s="169"/>
      <c r="C93" s="169"/>
      <c r="D93" s="169"/>
      <c r="E93" s="151">
        <v>-265264.3</v>
      </c>
      <c r="F93" s="151">
        <v>265264.3</v>
      </c>
      <c r="G93" s="184">
        <v>0</v>
      </c>
      <c r="H93" s="151">
        <v>0</v>
      </c>
      <c r="I93" s="184">
        <v>0</v>
      </c>
      <c r="J93" s="151">
        <v>0</v>
      </c>
      <c r="K93" s="184">
        <v>0</v>
      </c>
      <c r="L93" s="151">
        <v>0</v>
      </c>
    </row>
    <row r="94" spans="1:12" s="89" customFormat="1" ht="11.25">
      <c r="A94" s="150" t="s">
        <v>443</v>
      </c>
      <c r="B94" s="169"/>
      <c r="C94" s="169"/>
      <c r="D94" s="169"/>
      <c r="E94" s="151">
        <v>254.76</v>
      </c>
      <c r="F94" s="151">
        <v>6331.03</v>
      </c>
      <c r="G94" s="184">
        <v>6585.79</v>
      </c>
      <c r="H94" s="151">
        <v>48750.02</v>
      </c>
      <c r="I94" s="184">
        <v>0</v>
      </c>
      <c r="J94" s="151">
        <v>-42164.23</v>
      </c>
      <c r="K94" s="184">
        <v>0</v>
      </c>
      <c r="L94" s="151">
        <v>-42164.23</v>
      </c>
    </row>
    <row r="95" spans="1:12" s="89" customFormat="1" ht="11.25">
      <c r="A95" s="150" t="s">
        <v>444</v>
      </c>
      <c r="B95" s="169"/>
      <c r="C95" s="169"/>
      <c r="D95" s="169"/>
      <c r="E95" s="151">
        <v>1375213.93</v>
      </c>
      <c r="F95" s="151">
        <v>272774.08</v>
      </c>
      <c r="G95" s="184">
        <v>1647988.01</v>
      </c>
      <c r="H95" s="151">
        <v>2493854.46</v>
      </c>
      <c r="I95" s="184">
        <v>0</v>
      </c>
      <c r="J95" s="151">
        <v>-845866.45</v>
      </c>
      <c r="K95" s="184">
        <v>0</v>
      </c>
      <c r="L95" s="151">
        <v>-845866.45</v>
      </c>
    </row>
    <row r="96" spans="1:12" s="89" customFormat="1" ht="11.25">
      <c r="A96" s="150" t="s">
        <v>445</v>
      </c>
      <c r="B96" s="169"/>
      <c r="C96" s="169"/>
      <c r="D96" s="169"/>
      <c r="E96" s="151">
        <v>0</v>
      </c>
      <c r="F96" s="151">
        <v>66.79</v>
      </c>
      <c r="G96" s="184">
        <v>66.79</v>
      </c>
      <c r="H96" s="151">
        <v>0</v>
      </c>
      <c r="I96" s="184">
        <v>0</v>
      </c>
      <c r="J96" s="151">
        <v>66.79</v>
      </c>
      <c r="K96" s="184">
        <v>0</v>
      </c>
      <c r="L96" s="151">
        <v>66.79</v>
      </c>
    </row>
    <row r="97" spans="1:12" s="89" customFormat="1" ht="11.25">
      <c r="A97" s="150" t="s">
        <v>446</v>
      </c>
      <c r="B97" s="169"/>
      <c r="C97" s="169"/>
      <c r="D97" s="169"/>
      <c r="E97" s="151">
        <v>0</v>
      </c>
      <c r="F97" s="151">
        <v>73.41</v>
      </c>
      <c r="G97" s="184">
        <v>73.41</v>
      </c>
      <c r="H97" s="151">
        <v>0</v>
      </c>
      <c r="I97" s="184">
        <v>0</v>
      </c>
      <c r="J97" s="151">
        <v>73.41</v>
      </c>
      <c r="K97" s="184">
        <v>0</v>
      </c>
      <c r="L97" s="151">
        <v>73.41</v>
      </c>
    </row>
    <row r="98" spans="1:12" s="89" customFormat="1" ht="11.25">
      <c r="A98" s="150" t="s">
        <v>447</v>
      </c>
      <c r="B98" s="169"/>
      <c r="C98" s="169"/>
      <c r="D98" s="169"/>
      <c r="E98" s="151">
        <v>-108399.79</v>
      </c>
      <c r="F98" s="151">
        <v>213056.86</v>
      </c>
      <c r="G98" s="184">
        <v>104657.07</v>
      </c>
      <c r="H98" s="151">
        <v>2798181.46</v>
      </c>
      <c r="I98" s="184">
        <v>0</v>
      </c>
      <c r="J98" s="151">
        <v>-2693524.39</v>
      </c>
      <c r="K98" s="184">
        <v>0</v>
      </c>
      <c r="L98" s="151">
        <v>-2693524.39</v>
      </c>
    </row>
    <row r="99" spans="1:12" s="89" customFormat="1" ht="11.25">
      <c r="A99" s="150" t="s">
        <v>448</v>
      </c>
      <c r="B99" s="169"/>
      <c r="C99" s="169"/>
      <c r="D99" s="169"/>
      <c r="E99" s="151">
        <v>-353337.77</v>
      </c>
      <c r="F99" s="151">
        <v>334122.99</v>
      </c>
      <c r="G99" s="184">
        <v>-19214.78</v>
      </c>
      <c r="H99" s="151">
        <v>213412.2</v>
      </c>
      <c r="I99" s="184">
        <v>0</v>
      </c>
      <c r="J99" s="151">
        <v>-232626.98</v>
      </c>
      <c r="K99" s="184">
        <v>0</v>
      </c>
      <c r="L99" s="151">
        <v>-232626.98</v>
      </c>
    </row>
    <row r="100" spans="1:12" s="89" customFormat="1" ht="11.25">
      <c r="A100" s="150" t="s">
        <v>449</v>
      </c>
      <c r="B100" s="169"/>
      <c r="C100" s="169"/>
      <c r="D100" s="169"/>
      <c r="E100" s="151">
        <v>0</v>
      </c>
      <c r="F100" s="151">
        <v>0</v>
      </c>
      <c r="G100" s="184">
        <v>0</v>
      </c>
      <c r="H100" s="151">
        <v>1133000</v>
      </c>
      <c r="I100" s="184">
        <v>0</v>
      </c>
      <c r="J100" s="151">
        <v>-1133000</v>
      </c>
      <c r="K100" s="184">
        <v>0</v>
      </c>
      <c r="L100" s="151">
        <v>-1133000</v>
      </c>
    </row>
    <row r="101" spans="1:12" s="89" customFormat="1" ht="11.25">
      <c r="A101" s="150" t="s">
        <v>450</v>
      </c>
      <c r="B101" s="169"/>
      <c r="C101" s="169"/>
      <c r="D101" s="169"/>
      <c r="E101" s="151">
        <v>1093706.81</v>
      </c>
      <c r="F101" s="151">
        <v>5027729.59</v>
      </c>
      <c r="G101" s="184">
        <v>6121436.4</v>
      </c>
      <c r="H101" s="151">
        <v>0</v>
      </c>
      <c r="I101" s="184">
        <v>101608.44</v>
      </c>
      <c r="J101" s="151">
        <v>6019827.96</v>
      </c>
      <c r="K101" s="184">
        <v>0</v>
      </c>
      <c r="L101" s="151">
        <v>6019827.96</v>
      </c>
    </row>
    <row r="102" spans="1:12" s="89" customFormat="1" ht="11.25">
      <c r="A102" s="150" t="s">
        <v>451</v>
      </c>
      <c r="B102" s="169"/>
      <c r="C102" s="169"/>
      <c r="D102" s="169"/>
      <c r="E102" s="151">
        <v>0</v>
      </c>
      <c r="F102" s="151">
        <v>0</v>
      </c>
      <c r="G102" s="184">
        <v>0</v>
      </c>
      <c r="H102" s="151">
        <v>0</v>
      </c>
      <c r="I102" s="184">
        <v>75042.23</v>
      </c>
      <c r="J102" s="151">
        <v>-75042.23</v>
      </c>
      <c r="K102" s="184">
        <v>0</v>
      </c>
      <c r="L102" s="151">
        <v>-75042.23</v>
      </c>
    </row>
    <row r="103" spans="1:12" s="89" customFormat="1" ht="11.25">
      <c r="A103" s="150" t="s">
        <v>452</v>
      </c>
      <c r="B103" s="169"/>
      <c r="C103" s="169"/>
      <c r="D103" s="169"/>
      <c r="E103" s="151">
        <v>0</v>
      </c>
      <c r="F103" s="151">
        <v>0</v>
      </c>
      <c r="G103" s="184">
        <v>0</v>
      </c>
      <c r="H103" s="151">
        <v>0</v>
      </c>
      <c r="I103" s="184">
        <v>0</v>
      </c>
      <c r="J103" s="151">
        <v>0</v>
      </c>
      <c r="K103" s="184">
        <v>0</v>
      </c>
      <c r="L103" s="151">
        <v>0</v>
      </c>
    </row>
    <row r="104" spans="1:12" s="89" customFormat="1" ht="11.25">
      <c r="A104" s="150" t="s">
        <v>453</v>
      </c>
      <c r="B104" s="169"/>
      <c r="C104" s="169"/>
      <c r="D104" s="169"/>
      <c r="E104" s="151">
        <v>0</v>
      </c>
      <c r="F104" s="151">
        <v>0</v>
      </c>
      <c r="G104" s="184">
        <v>0</v>
      </c>
      <c r="H104" s="151">
        <v>12972.24</v>
      </c>
      <c r="I104" s="184">
        <v>574737.96</v>
      </c>
      <c r="J104" s="151">
        <v>-587710.2</v>
      </c>
      <c r="K104" s="184">
        <v>0</v>
      </c>
      <c r="L104" s="151">
        <v>-587710.2</v>
      </c>
    </row>
    <row r="105" spans="1:12" s="89" customFormat="1" ht="11.25">
      <c r="A105" s="150" t="s">
        <v>454</v>
      </c>
      <c r="B105" s="169"/>
      <c r="C105" s="169"/>
      <c r="D105" s="169"/>
      <c r="E105" s="151">
        <v>-15917.98</v>
      </c>
      <c r="F105" s="151">
        <v>23750.47</v>
      </c>
      <c r="G105" s="184">
        <v>7832.49</v>
      </c>
      <c r="H105" s="151">
        <v>0</v>
      </c>
      <c r="I105" s="184">
        <v>0</v>
      </c>
      <c r="J105" s="151">
        <v>7832.49</v>
      </c>
      <c r="K105" s="184">
        <v>0</v>
      </c>
      <c r="L105" s="151">
        <v>7832.49</v>
      </c>
    </row>
    <row r="106" spans="1:12" s="89" customFormat="1" ht="11.25">
      <c r="A106" s="150" t="s">
        <v>455</v>
      </c>
      <c r="B106" s="169"/>
      <c r="C106" s="169"/>
      <c r="D106" s="169"/>
      <c r="E106" s="151">
        <v>2048.76</v>
      </c>
      <c r="F106" s="151">
        <v>0</v>
      </c>
      <c r="G106" s="184">
        <v>2048.76</v>
      </c>
      <c r="H106" s="151">
        <v>0</v>
      </c>
      <c r="I106" s="184">
        <v>0</v>
      </c>
      <c r="J106" s="151">
        <v>2048.76</v>
      </c>
      <c r="K106" s="184">
        <v>0</v>
      </c>
      <c r="L106" s="151">
        <v>2048.76</v>
      </c>
    </row>
    <row r="107" spans="1:12" s="89" customFormat="1" ht="11.25">
      <c r="A107" s="150" t="s">
        <v>456</v>
      </c>
      <c r="B107" s="169"/>
      <c r="C107" s="169"/>
      <c r="D107" s="169"/>
      <c r="E107" s="151">
        <v>-76087.39</v>
      </c>
      <c r="F107" s="151">
        <v>573670.4</v>
      </c>
      <c r="G107" s="184">
        <v>497583.01</v>
      </c>
      <c r="H107" s="151">
        <v>0</v>
      </c>
      <c r="I107" s="184">
        <v>12700</v>
      </c>
      <c r="J107" s="151">
        <v>484883.01</v>
      </c>
      <c r="K107" s="184">
        <v>0</v>
      </c>
      <c r="L107" s="151">
        <v>484883.01</v>
      </c>
    </row>
    <row r="108" spans="1:12" s="89" customFormat="1" ht="11.25">
      <c r="A108" s="150" t="s">
        <v>457</v>
      </c>
      <c r="B108" s="169"/>
      <c r="C108" s="169"/>
      <c r="D108" s="169"/>
      <c r="E108" s="151">
        <v>2620011.97</v>
      </c>
      <c r="F108" s="151">
        <v>12456298.43</v>
      </c>
      <c r="G108" s="184">
        <v>15076310.4</v>
      </c>
      <c r="H108" s="151">
        <v>217531.82</v>
      </c>
      <c r="I108" s="184">
        <v>91203.75</v>
      </c>
      <c r="J108" s="151">
        <v>14767574.83</v>
      </c>
      <c r="K108" s="184">
        <v>0</v>
      </c>
      <c r="L108" s="151">
        <v>14767574.83</v>
      </c>
    </row>
    <row r="109" spans="1:12" s="89" customFormat="1" ht="11.25">
      <c r="A109" s="150" t="s">
        <v>458</v>
      </c>
      <c r="B109" s="169"/>
      <c r="C109" s="169"/>
      <c r="D109" s="169"/>
      <c r="E109" s="151">
        <v>0</v>
      </c>
      <c r="F109" s="151">
        <v>0</v>
      </c>
      <c r="G109" s="184">
        <v>0</v>
      </c>
      <c r="H109" s="151">
        <v>0</v>
      </c>
      <c r="I109" s="184">
        <v>121252</v>
      </c>
      <c r="J109" s="151">
        <v>-121252</v>
      </c>
      <c r="K109" s="184">
        <v>0</v>
      </c>
      <c r="L109" s="151">
        <v>-121252</v>
      </c>
    </row>
    <row r="110" spans="1:12" s="89" customFormat="1" ht="11.25">
      <c r="A110" s="150" t="s">
        <v>459</v>
      </c>
      <c r="B110" s="169"/>
      <c r="C110" s="169"/>
      <c r="D110" s="169"/>
      <c r="E110" s="151">
        <v>-16642.12</v>
      </c>
      <c r="F110" s="151">
        <v>23132.11</v>
      </c>
      <c r="G110" s="184">
        <v>6489.99</v>
      </c>
      <c r="H110" s="151">
        <v>0</v>
      </c>
      <c r="I110" s="184">
        <v>0</v>
      </c>
      <c r="J110" s="151">
        <v>6489.99</v>
      </c>
      <c r="K110" s="184">
        <v>0</v>
      </c>
      <c r="L110" s="151">
        <v>6489.99</v>
      </c>
    </row>
    <row r="111" spans="1:12" s="89" customFormat="1" ht="11.25">
      <c r="A111" s="150" t="s">
        <v>460</v>
      </c>
      <c r="B111" s="169"/>
      <c r="C111" s="169"/>
      <c r="D111" s="169"/>
      <c r="E111" s="151">
        <v>0</v>
      </c>
      <c r="F111" s="151">
        <v>0</v>
      </c>
      <c r="G111" s="184">
        <v>0</v>
      </c>
      <c r="H111" s="151">
        <v>0</v>
      </c>
      <c r="I111" s="184">
        <v>0</v>
      </c>
      <c r="J111" s="151">
        <v>0</v>
      </c>
      <c r="K111" s="184">
        <v>0</v>
      </c>
      <c r="L111" s="151">
        <v>0</v>
      </c>
    </row>
    <row r="112" spans="1:12" s="89" customFormat="1" ht="11.25">
      <c r="A112" s="150" t="s">
        <v>461</v>
      </c>
      <c r="B112" s="169"/>
      <c r="C112" s="169"/>
      <c r="D112" s="169"/>
      <c r="E112" s="151">
        <v>0</v>
      </c>
      <c r="F112" s="151">
        <v>0</v>
      </c>
      <c r="G112" s="184">
        <v>0</v>
      </c>
      <c r="H112" s="151">
        <v>0</v>
      </c>
      <c r="I112" s="184">
        <v>0</v>
      </c>
      <c r="J112" s="151">
        <v>0</v>
      </c>
      <c r="K112" s="184">
        <v>0</v>
      </c>
      <c r="L112" s="151">
        <v>0</v>
      </c>
    </row>
    <row r="113" spans="1:12" s="89" customFormat="1" ht="11.25">
      <c r="A113" s="150" t="s">
        <v>462</v>
      </c>
      <c r="B113" s="169"/>
      <c r="C113" s="169"/>
      <c r="D113" s="169"/>
      <c r="E113" s="151">
        <v>0</v>
      </c>
      <c r="F113" s="151">
        <v>0</v>
      </c>
      <c r="G113" s="184">
        <v>0</v>
      </c>
      <c r="H113" s="151">
        <v>0</v>
      </c>
      <c r="I113" s="184">
        <v>0</v>
      </c>
      <c r="J113" s="151">
        <v>0</v>
      </c>
      <c r="K113" s="184">
        <v>0</v>
      </c>
      <c r="L113" s="151">
        <v>0</v>
      </c>
    </row>
    <row r="114" spans="1:12" s="89" customFormat="1" ht="11.25">
      <c r="A114" s="150" t="s">
        <v>463</v>
      </c>
      <c r="B114" s="169"/>
      <c r="C114" s="169"/>
      <c r="D114" s="169"/>
      <c r="E114" s="151">
        <v>0</v>
      </c>
      <c r="F114" s="151">
        <v>0</v>
      </c>
      <c r="G114" s="184">
        <v>0</v>
      </c>
      <c r="H114" s="151">
        <v>0</v>
      </c>
      <c r="I114" s="184">
        <v>0</v>
      </c>
      <c r="J114" s="151">
        <v>0</v>
      </c>
      <c r="K114" s="184">
        <v>0</v>
      </c>
      <c r="L114" s="151">
        <v>0</v>
      </c>
    </row>
    <row r="115" spans="1:12" s="89" customFormat="1" ht="11.25">
      <c r="A115" s="150" t="s">
        <v>464</v>
      </c>
      <c r="B115" s="169"/>
      <c r="C115" s="169"/>
      <c r="D115" s="169"/>
      <c r="E115" s="151">
        <v>0</v>
      </c>
      <c r="F115" s="151">
        <v>0</v>
      </c>
      <c r="G115" s="184">
        <v>0</v>
      </c>
      <c r="H115" s="151">
        <v>0</v>
      </c>
      <c r="I115" s="184">
        <v>0</v>
      </c>
      <c r="J115" s="151">
        <v>0</v>
      </c>
      <c r="K115" s="184">
        <v>0</v>
      </c>
      <c r="L115" s="151">
        <v>0</v>
      </c>
    </row>
    <row r="116" spans="1:12" s="89" customFormat="1" ht="11.25">
      <c r="A116" s="150" t="s">
        <v>465</v>
      </c>
      <c r="B116" s="169"/>
      <c r="C116" s="169"/>
      <c r="D116" s="169"/>
      <c r="E116" s="151">
        <v>0</v>
      </c>
      <c r="F116" s="151">
        <v>0</v>
      </c>
      <c r="G116" s="184">
        <v>0</v>
      </c>
      <c r="H116" s="151">
        <v>0</v>
      </c>
      <c r="I116" s="184">
        <v>79348.5</v>
      </c>
      <c r="J116" s="151">
        <v>-79348.5</v>
      </c>
      <c r="K116" s="184">
        <v>0</v>
      </c>
      <c r="L116" s="151">
        <v>-79348.5</v>
      </c>
    </row>
    <row r="117" spans="1:12" s="89" customFormat="1" ht="11.25">
      <c r="A117" s="150" t="s">
        <v>466</v>
      </c>
      <c r="B117" s="169"/>
      <c r="C117" s="169"/>
      <c r="D117" s="169"/>
      <c r="E117" s="151">
        <v>0</v>
      </c>
      <c r="F117" s="151">
        <v>0</v>
      </c>
      <c r="G117" s="184">
        <v>0</v>
      </c>
      <c r="H117" s="151">
        <v>0</v>
      </c>
      <c r="I117" s="184">
        <v>0</v>
      </c>
      <c r="J117" s="151">
        <v>0</v>
      </c>
      <c r="K117" s="184">
        <v>0</v>
      </c>
      <c r="L117" s="151">
        <v>0</v>
      </c>
    </row>
    <row r="118" spans="1:12" s="89" customFormat="1" ht="11.25">
      <c r="A118" s="150" t="s">
        <v>467</v>
      </c>
      <c r="B118" s="169"/>
      <c r="C118" s="169"/>
      <c r="D118" s="169"/>
      <c r="E118" s="151">
        <v>4383.44</v>
      </c>
      <c r="F118" s="151">
        <v>115943.38</v>
      </c>
      <c r="G118" s="184">
        <v>120326.82</v>
      </c>
      <c r="H118" s="151">
        <v>0</v>
      </c>
      <c r="I118" s="184">
        <v>0</v>
      </c>
      <c r="J118" s="151">
        <v>120326.82</v>
      </c>
      <c r="K118" s="184">
        <v>0</v>
      </c>
      <c r="L118" s="151">
        <v>120326.82</v>
      </c>
    </row>
    <row r="119" spans="1:12" s="89" customFormat="1" ht="11.25">
      <c r="A119" s="150" t="s">
        <v>468</v>
      </c>
      <c r="B119" s="169"/>
      <c r="C119" s="169"/>
      <c r="D119" s="169"/>
      <c r="E119" s="151">
        <v>1335424.59</v>
      </c>
      <c r="F119" s="151">
        <v>573480</v>
      </c>
      <c r="G119" s="184">
        <v>1908904.59</v>
      </c>
      <c r="H119" s="151">
        <v>0</v>
      </c>
      <c r="I119" s="184">
        <v>1059153.27</v>
      </c>
      <c r="J119" s="151">
        <v>849751.32</v>
      </c>
      <c r="K119" s="184">
        <v>0</v>
      </c>
      <c r="L119" s="151">
        <v>849751.32</v>
      </c>
    </row>
    <row r="120" spans="1:12" s="89" customFormat="1" ht="11.25">
      <c r="A120" s="150" t="s">
        <v>469</v>
      </c>
      <c r="B120" s="169"/>
      <c r="C120" s="169"/>
      <c r="D120" s="169"/>
      <c r="E120" s="151">
        <v>-22001.88</v>
      </c>
      <c r="F120" s="151">
        <v>2958802</v>
      </c>
      <c r="G120" s="184">
        <v>2936800.12</v>
      </c>
      <c r="H120" s="151">
        <v>0</v>
      </c>
      <c r="I120" s="184">
        <v>0</v>
      </c>
      <c r="J120" s="151">
        <v>2936800.12</v>
      </c>
      <c r="K120" s="184">
        <v>0</v>
      </c>
      <c r="L120" s="151">
        <v>2936800.12</v>
      </c>
    </row>
    <row r="121" spans="1:12" s="89" customFormat="1" ht="11.25">
      <c r="A121" s="150" t="s">
        <v>470</v>
      </c>
      <c r="B121" s="169"/>
      <c r="C121" s="169"/>
      <c r="D121" s="169"/>
      <c r="E121" s="151">
        <v>-65133.83</v>
      </c>
      <c r="F121" s="151">
        <v>309584.4</v>
      </c>
      <c r="G121" s="184">
        <v>244450.57</v>
      </c>
      <c r="H121" s="151">
        <v>1264.19</v>
      </c>
      <c r="I121" s="184">
        <v>17713.2</v>
      </c>
      <c r="J121" s="151">
        <v>225473.18</v>
      </c>
      <c r="K121" s="184">
        <v>0</v>
      </c>
      <c r="L121" s="151">
        <v>225473.18</v>
      </c>
    </row>
    <row r="122" spans="1:12" s="89" customFormat="1" ht="11.25">
      <c r="A122" s="150" t="s">
        <v>471</v>
      </c>
      <c r="B122" s="169"/>
      <c r="C122" s="169"/>
      <c r="D122" s="169"/>
      <c r="E122" s="151">
        <v>65549.99</v>
      </c>
      <c r="F122" s="151">
        <v>853872.51</v>
      </c>
      <c r="G122" s="184">
        <v>919422.5</v>
      </c>
      <c r="H122" s="151">
        <v>0</v>
      </c>
      <c r="I122" s="184">
        <v>130.75</v>
      </c>
      <c r="J122" s="151">
        <v>919291.75</v>
      </c>
      <c r="K122" s="184">
        <v>0</v>
      </c>
      <c r="L122" s="151">
        <v>919291.75</v>
      </c>
    </row>
    <row r="123" spans="1:12" s="89" customFormat="1" ht="11.25">
      <c r="A123" s="150" t="s">
        <v>472</v>
      </c>
      <c r="B123" s="169"/>
      <c r="C123" s="169"/>
      <c r="D123" s="169"/>
      <c r="E123" s="151">
        <v>-14768.3</v>
      </c>
      <c r="F123" s="151">
        <v>515179.28</v>
      </c>
      <c r="G123" s="184">
        <v>500410.98</v>
      </c>
      <c r="H123" s="151">
        <v>0</v>
      </c>
      <c r="I123" s="184">
        <v>20166.9</v>
      </c>
      <c r="J123" s="151">
        <v>480244.08</v>
      </c>
      <c r="K123" s="184">
        <v>0</v>
      </c>
      <c r="L123" s="151">
        <v>480244.08</v>
      </c>
    </row>
    <row r="124" spans="1:12" s="89" customFormat="1" ht="11.25">
      <c r="A124" s="150" t="s">
        <v>473</v>
      </c>
      <c r="B124" s="169"/>
      <c r="C124" s="169"/>
      <c r="D124" s="169"/>
      <c r="E124" s="151">
        <v>102416.27</v>
      </c>
      <c r="F124" s="151">
        <v>146857.53</v>
      </c>
      <c r="G124" s="184">
        <v>249273.8</v>
      </c>
      <c r="H124" s="151">
        <v>0</v>
      </c>
      <c r="I124" s="184">
        <v>119256.39</v>
      </c>
      <c r="J124" s="151">
        <v>130017.41</v>
      </c>
      <c r="K124" s="184">
        <v>0</v>
      </c>
      <c r="L124" s="151">
        <v>130017.41</v>
      </c>
    </row>
    <row r="125" spans="1:12" s="89" customFormat="1" ht="11.25">
      <c r="A125" s="150" t="s">
        <v>474</v>
      </c>
      <c r="B125" s="169"/>
      <c r="C125" s="169"/>
      <c r="D125" s="169"/>
      <c r="E125" s="151">
        <v>242122.08</v>
      </c>
      <c r="F125" s="151">
        <v>551567.32</v>
      </c>
      <c r="G125" s="184">
        <v>793689.4</v>
      </c>
      <c r="H125" s="151">
        <v>0</v>
      </c>
      <c r="I125" s="184">
        <v>1180.66</v>
      </c>
      <c r="J125" s="151">
        <v>792508.74</v>
      </c>
      <c r="K125" s="184">
        <v>0</v>
      </c>
      <c r="L125" s="151">
        <v>792508.74</v>
      </c>
    </row>
    <row r="126" spans="1:12" s="89" customFormat="1" ht="11.25">
      <c r="A126" s="150" t="s">
        <v>475</v>
      </c>
      <c r="B126" s="169"/>
      <c r="C126" s="169"/>
      <c r="D126" s="169"/>
      <c r="E126" s="151">
        <v>117826.95</v>
      </c>
      <c r="F126" s="151">
        <v>41229.65</v>
      </c>
      <c r="G126" s="184">
        <v>159056.6</v>
      </c>
      <c r="H126" s="151">
        <v>0</v>
      </c>
      <c r="I126" s="184">
        <v>6716</v>
      </c>
      <c r="J126" s="151">
        <v>152340.6</v>
      </c>
      <c r="K126" s="184">
        <v>0</v>
      </c>
      <c r="L126" s="151">
        <v>152340.6</v>
      </c>
    </row>
    <row r="127" spans="1:12" s="89" customFormat="1" ht="11.25">
      <c r="A127" s="150" t="s">
        <v>476</v>
      </c>
      <c r="B127" s="169"/>
      <c r="C127" s="169"/>
      <c r="D127" s="169"/>
      <c r="E127" s="151">
        <v>-29012.29</v>
      </c>
      <c r="F127" s="151">
        <v>70474.77</v>
      </c>
      <c r="G127" s="184">
        <v>41462.48</v>
      </c>
      <c r="H127" s="151">
        <v>0</v>
      </c>
      <c r="I127" s="184">
        <v>0</v>
      </c>
      <c r="J127" s="151">
        <v>41462.48</v>
      </c>
      <c r="K127" s="184">
        <v>0</v>
      </c>
      <c r="L127" s="151">
        <v>41462.48</v>
      </c>
    </row>
    <row r="128" spans="1:12" s="89" customFormat="1" ht="11.25">
      <c r="A128" s="150" t="s">
        <v>477</v>
      </c>
      <c r="B128" s="169"/>
      <c r="C128" s="169"/>
      <c r="D128" s="169"/>
      <c r="E128" s="151">
        <v>17162.51</v>
      </c>
      <c r="F128" s="151">
        <v>51865.76</v>
      </c>
      <c r="G128" s="184">
        <v>69028.27</v>
      </c>
      <c r="H128" s="151">
        <v>0</v>
      </c>
      <c r="I128" s="184">
        <v>11380.29</v>
      </c>
      <c r="J128" s="151">
        <v>57647.98</v>
      </c>
      <c r="K128" s="184">
        <v>0</v>
      </c>
      <c r="L128" s="151">
        <v>57647.98</v>
      </c>
    </row>
    <row r="129" spans="1:12" s="89" customFormat="1" ht="11.25">
      <c r="A129" s="150" t="s">
        <v>478</v>
      </c>
      <c r="B129" s="169"/>
      <c r="C129" s="169"/>
      <c r="D129" s="169"/>
      <c r="E129" s="151">
        <v>51053.15</v>
      </c>
      <c r="F129" s="151">
        <v>270519.67</v>
      </c>
      <c r="G129" s="184">
        <v>321572.82</v>
      </c>
      <c r="H129" s="151">
        <v>2191.01</v>
      </c>
      <c r="I129" s="184">
        <v>0</v>
      </c>
      <c r="J129" s="151">
        <v>319381.81</v>
      </c>
      <c r="K129" s="184">
        <v>0</v>
      </c>
      <c r="L129" s="151">
        <v>319381.81</v>
      </c>
    </row>
    <row r="130" spans="1:12" s="89" customFormat="1" ht="11.25">
      <c r="A130" s="150" t="s">
        <v>479</v>
      </c>
      <c r="B130" s="169"/>
      <c r="C130" s="169"/>
      <c r="D130" s="169"/>
      <c r="E130" s="151">
        <v>94.55</v>
      </c>
      <c r="F130" s="151">
        <v>2458.96</v>
      </c>
      <c r="G130" s="184">
        <v>2553.51</v>
      </c>
      <c r="H130" s="151">
        <v>0</v>
      </c>
      <c r="I130" s="184">
        <v>0</v>
      </c>
      <c r="J130" s="151">
        <v>2553.51</v>
      </c>
      <c r="K130" s="184">
        <v>0</v>
      </c>
      <c r="L130" s="151">
        <v>2553.51</v>
      </c>
    </row>
    <row r="131" spans="1:12" s="89" customFormat="1" ht="11.25">
      <c r="A131" s="150" t="s">
        <v>480</v>
      </c>
      <c r="B131" s="169"/>
      <c r="C131" s="169"/>
      <c r="D131" s="169"/>
      <c r="E131" s="151">
        <v>-6258.3</v>
      </c>
      <c r="F131" s="151">
        <v>19989.91</v>
      </c>
      <c r="G131" s="184">
        <v>13731.61</v>
      </c>
      <c r="H131" s="151">
        <v>0</v>
      </c>
      <c r="I131" s="184">
        <v>0</v>
      </c>
      <c r="J131" s="151">
        <v>13731.61</v>
      </c>
      <c r="K131" s="184">
        <v>0</v>
      </c>
      <c r="L131" s="151">
        <v>13731.61</v>
      </c>
    </row>
    <row r="132" spans="1:12" s="89" customFormat="1" ht="11.25">
      <c r="A132" s="150" t="s">
        <v>481</v>
      </c>
      <c r="B132" s="169"/>
      <c r="C132" s="169"/>
      <c r="D132" s="169"/>
      <c r="E132" s="151">
        <v>64.71</v>
      </c>
      <c r="F132" s="151">
        <v>1617.23</v>
      </c>
      <c r="G132" s="184">
        <v>1681.94</v>
      </c>
      <c r="H132" s="151">
        <v>0</v>
      </c>
      <c r="I132" s="184">
        <v>0</v>
      </c>
      <c r="J132" s="151">
        <v>1681.94</v>
      </c>
      <c r="K132" s="184">
        <v>0</v>
      </c>
      <c r="L132" s="151">
        <v>1681.94</v>
      </c>
    </row>
    <row r="133" spans="1:12" s="89" customFormat="1" ht="11.25">
      <c r="A133" s="150" t="s">
        <v>482</v>
      </c>
      <c r="B133" s="169"/>
      <c r="C133" s="169"/>
      <c r="D133" s="169"/>
      <c r="E133" s="151">
        <v>47062.4</v>
      </c>
      <c r="F133" s="151">
        <v>62743.74</v>
      </c>
      <c r="G133" s="184">
        <v>109806.14</v>
      </c>
      <c r="H133" s="151">
        <v>0</v>
      </c>
      <c r="I133" s="184">
        <v>0</v>
      </c>
      <c r="J133" s="151">
        <v>109806.14</v>
      </c>
      <c r="K133" s="184">
        <v>0</v>
      </c>
      <c r="L133" s="151">
        <v>109806.14</v>
      </c>
    </row>
    <row r="134" spans="1:12" s="89" customFormat="1" ht="11.25">
      <c r="A134" s="150" t="s">
        <v>483</v>
      </c>
      <c r="B134" s="169"/>
      <c r="C134" s="169"/>
      <c r="D134" s="169"/>
      <c r="E134" s="151">
        <v>572349.45</v>
      </c>
      <c r="F134" s="151">
        <v>94183.19</v>
      </c>
      <c r="G134" s="184">
        <v>666532.64</v>
      </c>
      <c r="H134" s="151">
        <v>0</v>
      </c>
      <c r="I134" s="184">
        <v>0</v>
      </c>
      <c r="J134" s="151">
        <v>666532.64</v>
      </c>
      <c r="K134" s="184">
        <v>0</v>
      </c>
      <c r="L134" s="151">
        <v>666532.64</v>
      </c>
    </row>
    <row r="135" spans="1:12" s="89" customFormat="1" ht="11.25">
      <c r="A135" s="150" t="s">
        <v>484</v>
      </c>
      <c r="B135" s="169"/>
      <c r="C135" s="169"/>
      <c r="D135" s="169"/>
      <c r="E135" s="151">
        <v>210.31</v>
      </c>
      <c r="F135" s="151">
        <v>5144.23</v>
      </c>
      <c r="G135" s="184">
        <v>5354.54</v>
      </c>
      <c r="H135" s="151">
        <v>0</v>
      </c>
      <c r="I135" s="184">
        <v>0</v>
      </c>
      <c r="J135" s="151">
        <v>5354.54</v>
      </c>
      <c r="K135" s="184">
        <v>0</v>
      </c>
      <c r="L135" s="151">
        <v>5354.54</v>
      </c>
    </row>
    <row r="136" spans="1:12" s="89" customFormat="1" ht="11.25">
      <c r="A136" s="150" t="s">
        <v>485</v>
      </c>
      <c r="B136" s="169"/>
      <c r="C136" s="169"/>
      <c r="D136" s="169"/>
      <c r="E136" s="151">
        <v>104.52</v>
      </c>
      <c r="F136" s="151">
        <v>2581.87</v>
      </c>
      <c r="G136" s="184">
        <v>2686.39</v>
      </c>
      <c r="H136" s="151">
        <v>0</v>
      </c>
      <c r="I136" s="184">
        <v>0</v>
      </c>
      <c r="J136" s="151">
        <v>2686.39</v>
      </c>
      <c r="K136" s="184">
        <v>0</v>
      </c>
      <c r="L136" s="151">
        <v>2686.39</v>
      </c>
    </row>
    <row r="137" spans="1:12" s="89" customFormat="1" ht="11.25">
      <c r="A137" s="150" t="s">
        <v>486</v>
      </c>
      <c r="B137" s="169"/>
      <c r="C137" s="169"/>
      <c r="D137" s="169"/>
      <c r="E137" s="151">
        <v>4686.23</v>
      </c>
      <c r="F137" s="151">
        <v>113510.18</v>
      </c>
      <c r="G137" s="184">
        <v>118196.41</v>
      </c>
      <c r="H137" s="151">
        <v>0</v>
      </c>
      <c r="I137" s="184">
        <v>0</v>
      </c>
      <c r="J137" s="151">
        <v>118196.41</v>
      </c>
      <c r="K137" s="184">
        <v>0</v>
      </c>
      <c r="L137" s="151">
        <v>118196.41</v>
      </c>
    </row>
    <row r="138" spans="1:12" s="89" customFormat="1" ht="11.25">
      <c r="A138" s="150" t="s">
        <v>487</v>
      </c>
      <c r="B138" s="169"/>
      <c r="C138" s="169"/>
      <c r="D138" s="169"/>
      <c r="E138" s="151">
        <v>4683.89</v>
      </c>
      <c r="F138" s="151">
        <v>113503.43</v>
      </c>
      <c r="G138" s="184">
        <v>118187.32</v>
      </c>
      <c r="H138" s="151">
        <v>0</v>
      </c>
      <c r="I138" s="184">
        <v>0</v>
      </c>
      <c r="J138" s="151">
        <v>118187.32</v>
      </c>
      <c r="K138" s="184">
        <v>0</v>
      </c>
      <c r="L138" s="151">
        <v>118187.32</v>
      </c>
    </row>
    <row r="139" spans="1:12" s="89" customFormat="1" ht="11.25">
      <c r="A139" s="150" t="s">
        <v>488</v>
      </c>
      <c r="B139" s="169"/>
      <c r="C139" s="169"/>
      <c r="D139" s="169"/>
      <c r="E139" s="151">
        <v>-147088.78</v>
      </c>
      <c r="F139" s="151">
        <v>516885.42</v>
      </c>
      <c r="G139" s="184">
        <v>369796.64</v>
      </c>
      <c r="H139" s="151">
        <v>0</v>
      </c>
      <c r="I139" s="184">
        <v>0</v>
      </c>
      <c r="J139" s="151">
        <v>369796.64</v>
      </c>
      <c r="K139" s="184">
        <v>0</v>
      </c>
      <c r="L139" s="151">
        <v>369796.64</v>
      </c>
    </row>
    <row r="140" spans="1:12" s="89" customFormat="1" ht="11.25">
      <c r="A140" s="150" t="s">
        <v>489</v>
      </c>
      <c r="B140" s="169"/>
      <c r="C140" s="169"/>
      <c r="D140" s="169"/>
      <c r="E140" s="151">
        <v>848854.22</v>
      </c>
      <c r="F140" s="151">
        <v>226222.6</v>
      </c>
      <c r="G140" s="184">
        <v>1075076.82</v>
      </c>
      <c r="H140" s="151">
        <v>0</v>
      </c>
      <c r="I140" s="184">
        <v>602372.62</v>
      </c>
      <c r="J140" s="151">
        <v>472704.2</v>
      </c>
      <c r="K140" s="184">
        <v>0</v>
      </c>
      <c r="L140" s="151">
        <v>472704.2</v>
      </c>
    </row>
    <row r="141" spans="1:12" s="89" customFormat="1" ht="11.25">
      <c r="A141" s="150" t="s">
        <v>490</v>
      </c>
      <c r="B141" s="169"/>
      <c r="C141" s="169"/>
      <c r="D141" s="169"/>
      <c r="E141" s="151">
        <v>-112867.51</v>
      </c>
      <c r="F141" s="151">
        <v>117883.51</v>
      </c>
      <c r="G141" s="184">
        <v>5016</v>
      </c>
      <c r="H141" s="151">
        <v>0</v>
      </c>
      <c r="I141" s="184">
        <v>0</v>
      </c>
      <c r="J141" s="151">
        <v>5016</v>
      </c>
      <c r="K141" s="184">
        <v>0</v>
      </c>
      <c r="L141" s="151">
        <v>5016</v>
      </c>
    </row>
    <row r="142" spans="1:12" s="89" customFormat="1" ht="11.25">
      <c r="A142" s="150" t="s">
        <v>491</v>
      </c>
      <c r="B142" s="169"/>
      <c r="C142" s="169"/>
      <c r="D142" s="169"/>
      <c r="E142" s="151">
        <v>26996.42</v>
      </c>
      <c r="F142" s="151">
        <v>128000</v>
      </c>
      <c r="G142" s="184">
        <v>154996.42</v>
      </c>
      <c r="H142" s="151">
        <v>0</v>
      </c>
      <c r="I142" s="184">
        <v>0</v>
      </c>
      <c r="J142" s="151">
        <v>154996.42</v>
      </c>
      <c r="K142" s="184">
        <v>0</v>
      </c>
      <c r="L142" s="151">
        <v>154996.42</v>
      </c>
    </row>
    <row r="143" spans="1:12" s="89" customFormat="1" ht="11.25">
      <c r="A143" s="150" t="s">
        <v>492</v>
      </c>
      <c r="B143" s="169"/>
      <c r="C143" s="169"/>
      <c r="D143" s="169"/>
      <c r="E143" s="151">
        <v>-23781.69</v>
      </c>
      <c r="F143" s="151">
        <v>201176.5</v>
      </c>
      <c r="G143" s="184">
        <v>177394.81</v>
      </c>
      <c r="H143" s="151">
        <v>0</v>
      </c>
      <c r="I143" s="184">
        <v>93582.6</v>
      </c>
      <c r="J143" s="151">
        <v>83812.21</v>
      </c>
      <c r="K143" s="184">
        <v>0</v>
      </c>
      <c r="L143" s="151">
        <v>83812.21</v>
      </c>
    </row>
    <row r="144" spans="1:12" s="89" customFormat="1" ht="11.25">
      <c r="A144" s="150" t="s">
        <v>493</v>
      </c>
      <c r="B144" s="169"/>
      <c r="C144" s="169"/>
      <c r="D144" s="169"/>
      <c r="E144" s="151">
        <v>-19533.07</v>
      </c>
      <c r="F144" s="151">
        <v>25541.16</v>
      </c>
      <c r="G144" s="184">
        <v>6008.09</v>
      </c>
      <c r="H144" s="151">
        <v>0</v>
      </c>
      <c r="I144" s="184">
        <v>0</v>
      </c>
      <c r="J144" s="151">
        <v>6008.09</v>
      </c>
      <c r="K144" s="184">
        <v>0</v>
      </c>
      <c r="L144" s="151">
        <v>6008.09</v>
      </c>
    </row>
    <row r="145" spans="1:12" s="89" customFormat="1" ht="11.25">
      <c r="A145" s="150" t="s">
        <v>494</v>
      </c>
      <c r="B145" s="169"/>
      <c r="C145" s="169"/>
      <c r="D145" s="169"/>
      <c r="E145" s="151">
        <v>-609.51</v>
      </c>
      <c r="F145" s="151">
        <v>609.51</v>
      </c>
      <c r="G145" s="184">
        <v>0</v>
      </c>
      <c r="H145" s="151">
        <v>0</v>
      </c>
      <c r="I145" s="184">
        <v>0</v>
      </c>
      <c r="J145" s="151">
        <v>0</v>
      </c>
      <c r="K145" s="184">
        <v>0</v>
      </c>
      <c r="L145" s="151">
        <v>0</v>
      </c>
    </row>
    <row r="146" spans="1:12" s="89" customFormat="1" ht="11.25">
      <c r="A146" s="150" t="s">
        <v>495</v>
      </c>
      <c r="B146" s="169"/>
      <c r="C146" s="169"/>
      <c r="D146" s="169"/>
      <c r="E146" s="151">
        <v>-6417.32</v>
      </c>
      <c r="F146" s="151">
        <v>123701.63</v>
      </c>
      <c r="G146" s="184">
        <v>117284.31</v>
      </c>
      <c r="H146" s="151">
        <v>0</v>
      </c>
      <c r="I146" s="184">
        <v>0</v>
      </c>
      <c r="J146" s="151">
        <v>117284.31</v>
      </c>
      <c r="K146" s="184">
        <v>0</v>
      </c>
      <c r="L146" s="151">
        <v>117284.31</v>
      </c>
    </row>
    <row r="147" spans="1:12" s="89" customFormat="1" ht="11.25">
      <c r="A147" s="150" t="s">
        <v>496</v>
      </c>
      <c r="B147" s="169"/>
      <c r="C147" s="169"/>
      <c r="D147" s="169"/>
      <c r="E147" s="151">
        <v>0</v>
      </c>
      <c r="F147" s="151">
        <v>0</v>
      </c>
      <c r="G147" s="184">
        <v>0</v>
      </c>
      <c r="H147" s="151">
        <v>0</v>
      </c>
      <c r="I147" s="184">
        <v>0</v>
      </c>
      <c r="J147" s="151">
        <v>0</v>
      </c>
      <c r="K147" s="184">
        <v>0</v>
      </c>
      <c r="L147" s="151">
        <v>0</v>
      </c>
    </row>
    <row r="148" spans="1:12" s="89" customFormat="1" ht="11.25">
      <c r="A148" s="150" t="s">
        <v>497</v>
      </c>
      <c r="B148" s="169"/>
      <c r="C148" s="169"/>
      <c r="D148" s="169"/>
      <c r="E148" s="151">
        <v>81502.28</v>
      </c>
      <c r="F148" s="151">
        <v>1979.13</v>
      </c>
      <c r="G148" s="184">
        <v>83481.41</v>
      </c>
      <c r="H148" s="151">
        <v>0</v>
      </c>
      <c r="I148" s="184">
        <v>0</v>
      </c>
      <c r="J148" s="151">
        <v>83481.41</v>
      </c>
      <c r="K148" s="184">
        <v>0</v>
      </c>
      <c r="L148" s="151">
        <v>83481.41</v>
      </c>
    </row>
    <row r="149" spans="1:12" s="89" customFormat="1" ht="11.25">
      <c r="A149" s="150" t="s">
        <v>498</v>
      </c>
      <c r="B149" s="169"/>
      <c r="C149" s="169"/>
      <c r="D149" s="169"/>
      <c r="E149" s="151">
        <v>72324.32</v>
      </c>
      <c r="F149" s="151">
        <v>105464.71</v>
      </c>
      <c r="G149" s="184">
        <v>177789.03</v>
      </c>
      <c r="H149" s="151">
        <v>11814.8</v>
      </c>
      <c r="I149" s="184">
        <v>2374.85</v>
      </c>
      <c r="J149" s="151">
        <v>163599.38</v>
      </c>
      <c r="K149" s="184">
        <v>0</v>
      </c>
      <c r="L149" s="151">
        <v>163599.38</v>
      </c>
    </row>
    <row r="150" spans="1:12" s="89" customFormat="1" ht="11.25">
      <c r="A150" s="150" t="s">
        <v>499</v>
      </c>
      <c r="B150" s="169"/>
      <c r="C150" s="169"/>
      <c r="D150" s="169"/>
      <c r="E150" s="151">
        <v>0</v>
      </c>
      <c r="F150" s="151">
        <v>0</v>
      </c>
      <c r="G150" s="184">
        <v>0</v>
      </c>
      <c r="H150" s="151">
        <v>0</v>
      </c>
      <c r="I150" s="184">
        <v>0</v>
      </c>
      <c r="J150" s="151">
        <v>0</v>
      </c>
      <c r="K150" s="184">
        <v>0</v>
      </c>
      <c r="L150" s="151">
        <v>0</v>
      </c>
    </row>
    <row r="151" spans="1:12" s="89" customFormat="1" ht="11.25">
      <c r="A151" s="150" t="s">
        <v>500</v>
      </c>
      <c r="B151" s="169"/>
      <c r="C151" s="169"/>
      <c r="D151" s="169"/>
      <c r="E151" s="151">
        <v>561.53</v>
      </c>
      <c r="F151" s="151">
        <v>12381.33</v>
      </c>
      <c r="G151" s="184">
        <v>12942.86</v>
      </c>
      <c r="H151" s="151">
        <v>0</v>
      </c>
      <c r="I151" s="184">
        <v>0</v>
      </c>
      <c r="J151" s="151">
        <v>12942.86</v>
      </c>
      <c r="K151" s="184">
        <v>0</v>
      </c>
      <c r="L151" s="151">
        <v>12942.86</v>
      </c>
    </row>
    <row r="152" spans="1:12" s="89" customFormat="1" ht="11.25">
      <c r="A152" s="150" t="s">
        <v>501</v>
      </c>
      <c r="B152" s="169"/>
      <c r="C152" s="169"/>
      <c r="D152" s="169"/>
      <c r="E152" s="151">
        <v>-94545.53</v>
      </c>
      <c r="F152" s="151">
        <v>94545.53</v>
      </c>
      <c r="G152" s="184">
        <v>0</v>
      </c>
      <c r="H152" s="151">
        <v>0</v>
      </c>
      <c r="I152" s="184">
        <v>1142.4</v>
      </c>
      <c r="J152" s="151">
        <v>-1142.4</v>
      </c>
      <c r="K152" s="184">
        <v>0</v>
      </c>
      <c r="L152" s="151">
        <v>-1142.4</v>
      </c>
    </row>
    <row r="153" spans="1:12" s="89" customFormat="1" ht="11.25">
      <c r="A153" s="150" t="s">
        <v>502</v>
      </c>
      <c r="B153" s="169"/>
      <c r="C153" s="169"/>
      <c r="D153" s="169"/>
      <c r="E153" s="151">
        <v>-1121.4</v>
      </c>
      <c r="F153" s="151">
        <v>8467.42</v>
      </c>
      <c r="G153" s="184">
        <v>7346.02</v>
      </c>
      <c r="H153" s="151">
        <v>0</v>
      </c>
      <c r="I153" s="184">
        <v>0</v>
      </c>
      <c r="J153" s="151">
        <v>7346.02</v>
      </c>
      <c r="K153" s="184">
        <v>0</v>
      </c>
      <c r="L153" s="151">
        <v>7346.02</v>
      </c>
    </row>
    <row r="154" spans="1:12" s="89" customFormat="1" ht="11.25">
      <c r="A154" s="150" t="s">
        <v>503</v>
      </c>
      <c r="B154" s="169"/>
      <c r="C154" s="169"/>
      <c r="D154" s="169"/>
      <c r="E154" s="151">
        <v>380.67</v>
      </c>
      <c r="F154" s="151">
        <v>9270.57</v>
      </c>
      <c r="G154" s="184">
        <v>9651.24</v>
      </c>
      <c r="H154" s="151">
        <v>0</v>
      </c>
      <c r="I154" s="184">
        <v>0</v>
      </c>
      <c r="J154" s="151">
        <v>9651.24</v>
      </c>
      <c r="K154" s="184">
        <v>0</v>
      </c>
      <c r="L154" s="151">
        <v>9651.24</v>
      </c>
    </row>
    <row r="155" spans="1:12" s="89" customFormat="1" ht="11.25">
      <c r="A155" s="150" t="s">
        <v>504</v>
      </c>
      <c r="B155" s="169"/>
      <c r="C155" s="169"/>
      <c r="D155" s="169"/>
      <c r="E155" s="151">
        <v>0</v>
      </c>
      <c r="F155" s="151">
        <v>0</v>
      </c>
      <c r="G155" s="184">
        <v>0</v>
      </c>
      <c r="H155" s="151">
        <v>0</v>
      </c>
      <c r="I155" s="184">
        <v>0</v>
      </c>
      <c r="J155" s="151">
        <v>0</v>
      </c>
      <c r="K155" s="184">
        <v>0</v>
      </c>
      <c r="L155" s="151">
        <v>0</v>
      </c>
    </row>
    <row r="156" spans="1:12" s="89" customFormat="1" ht="11.25">
      <c r="A156" s="150" t="s">
        <v>505</v>
      </c>
      <c r="B156" s="169"/>
      <c r="C156" s="169"/>
      <c r="D156" s="169"/>
      <c r="E156" s="151">
        <v>0</v>
      </c>
      <c r="F156" s="151">
        <v>0</v>
      </c>
      <c r="G156" s="184">
        <v>0</v>
      </c>
      <c r="H156" s="151">
        <v>0</v>
      </c>
      <c r="I156" s="184">
        <v>0</v>
      </c>
      <c r="J156" s="151">
        <v>0</v>
      </c>
      <c r="K156" s="184">
        <v>0</v>
      </c>
      <c r="L156" s="151">
        <v>0</v>
      </c>
    </row>
    <row r="157" spans="1:12" s="89" customFormat="1" ht="11.25">
      <c r="A157" s="150" t="s">
        <v>506</v>
      </c>
      <c r="B157" s="169"/>
      <c r="C157" s="169"/>
      <c r="D157" s="169"/>
      <c r="E157" s="151">
        <v>0</v>
      </c>
      <c r="F157" s="151">
        <v>0</v>
      </c>
      <c r="G157" s="184">
        <v>0</v>
      </c>
      <c r="H157" s="151">
        <v>0</v>
      </c>
      <c r="I157" s="184">
        <v>0</v>
      </c>
      <c r="J157" s="151">
        <v>0</v>
      </c>
      <c r="K157" s="184">
        <v>0</v>
      </c>
      <c r="L157" s="151">
        <v>0</v>
      </c>
    </row>
    <row r="158" spans="1:12" s="89" customFormat="1" ht="11.25">
      <c r="A158" s="150" t="s">
        <v>507</v>
      </c>
      <c r="B158" s="169"/>
      <c r="C158" s="169"/>
      <c r="D158" s="169"/>
      <c r="E158" s="151">
        <v>0</v>
      </c>
      <c r="F158" s="151">
        <v>0</v>
      </c>
      <c r="G158" s="184">
        <v>0</v>
      </c>
      <c r="H158" s="151">
        <v>0</v>
      </c>
      <c r="I158" s="184">
        <v>0</v>
      </c>
      <c r="J158" s="151">
        <v>0</v>
      </c>
      <c r="K158" s="184">
        <v>0</v>
      </c>
      <c r="L158" s="151">
        <v>0</v>
      </c>
    </row>
    <row r="159" spans="1:12" s="89" customFormat="1" ht="11.25">
      <c r="A159" s="150" t="s">
        <v>508</v>
      </c>
      <c r="B159" s="169"/>
      <c r="C159" s="169"/>
      <c r="D159" s="169"/>
      <c r="E159" s="151">
        <v>-12840.25</v>
      </c>
      <c r="F159" s="151">
        <v>12840.25</v>
      </c>
      <c r="G159" s="184">
        <v>0</v>
      </c>
      <c r="H159" s="151">
        <v>0</v>
      </c>
      <c r="I159" s="184">
        <v>2652.71</v>
      </c>
      <c r="J159" s="151">
        <v>-2652.71</v>
      </c>
      <c r="K159" s="184">
        <v>0</v>
      </c>
      <c r="L159" s="151">
        <v>-2652.71</v>
      </c>
    </row>
    <row r="160" spans="1:12" s="89" customFormat="1" ht="11.25">
      <c r="A160" s="150" t="s">
        <v>509</v>
      </c>
      <c r="B160" s="169"/>
      <c r="C160" s="169"/>
      <c r="D160" s="169"/>
      <c r="E160" s="151">
        <v>5410.97</v>
      </c>
      <c r="F160" s="151">
        <v>29235.35</v>
      </c>
      <c r="G160" s="184">
        <v>34646.32</v>
      </c>
      <c r="H160" s="151">
        <v>0</v>
      </c>
      <c r="I160" s="184">
        <v>540</v>
      </c>
      <c r="J160" s="151">
        <v>34106.32</v>
      </c>
      <c r="K160" s="184">
        <v>0</v>
      </c>
      <c r="L160" s="151">
        <v>34106.32</v>
      </c>
    </row>
    <row r="161" spans="1:12" s="89" customFormat="1" ht="11.25">
      <c r="A161" s="150" t="s">
        <v>510</v>
      </c>
      <c r="B161" s="169"/>
      <c r="C161" s="169"/>
      <c r="D161" s="169"/>
      <c r="E161" s="151">
        <v>356.36</v>
      </c>
      <c r="F161" s="151">
        <v>0</v>
      </c>
      <c r="G161" s="184">
        <v>356.36</v>
      </c>
      <c r="H161" s="151">
        <v>0</v>
      </c>
      <c r="I161" s="184">
        <v>0</v>
      </c>
      <c r="J161" s="151">
        <v>356.36</v>
      </c>
      <c r="K161" s="184">
        <v>0</v>
      </c>
      <c r="L161" s="151">
        <v>356.36</v>
      </c>
    </row>
    <row r="162" spans="1:12" s="89" customFormat="1" ht="11.25">
      <c r="A162" s="147" t="s">
        <v>511</v>
      </c>
      <c r="B162" s="169"/>
      <c r="C162" s="169"/>
      <c r="D162" s="169"/>
      <c r="E162" s="148">
        <f>SUM(E88:E161)</f>
        <v>5407847.239999999</v>
      </c>
      <c r="F162" s="148">
        <f aca="true" t="shared" si="4" ref="F162:L162">SUM(F88:F161)</f>
        <v>30098320.780000012</v>
      </c>
      <c r="G162" s="148">
        <f t="shared" si="4"/>
        <v>35506168.02000002</v>
      </c>
      <c r="H162" s="148">
        <f t="shared" si="4"/>
        <v>6932972.2</v>
      </c>
      <c r="I162" s="148">
        <f t="shared" si="4"/>
        <v>2994255.5200000005</v>
      </c>
      <c r="J162" s="148">
        <f t="shared" si="4"/>
        <v>25578940.3</v>
      </c>
      <c r="K162" s="148">
        <f t="shared" si="4"/>
        <v>0</v>
      </c>
      <c r="L162" s="148">
        <f t="shared" si="4"/>
        <v>25578940.3</v>
      </c>
    </row>
    <row r="163" spans="1:12" s="89" customFormat="1" ht="11.25">
      <c r="A163" s="150"/>
      <c r="B163" s="169"/>
      <c r="C163" s="169"/>
      <c r="D163" s="169"/>
      <c r="E163" s="151"/>
      <c r="F163" s="151"/>
      <c r="G163" s="184"/>
      <c r="H163" s="151"/>
      <c r="I163" s="184"/>
      <c r="J163" s="151"/>
      <c r="K163" s="184"/>
      <c r="L163" s="151"/>
    </row>
    <row r="164" spans="1:12" s="89" customFormat="1" ht="11.25">
      <c r="A164" s="147" t="s">
        <v>512</v>
      </c>
      <c r="B164" s="169"/>
      <c r="C164" s="169"/>
      <c r="D164" s="169"/>
      <c r="E164" s="151"/>
      <c r="F164" s="151"/>
      <c r="G164" s="184"/>
      <c r="H164" s="151"/>
      <c r="I164" s="184"/>
      <c r="J164" s="151"/>
      <c r="K164" s="184"/>
      <c r="L164" s="151"/>
    </row>
    <row r="165" spans="1:12" s="89" customFormat="1" ht="11.25">
      <c r="A165" s="150" t="s">
        <v>513</v>
      </c>
      <c r="B165" s="169"/>
      <c r="C165" s="169"/>
      <c r="D165" s="169"/>
      <c r="E165" s="151">
        <v>0</v>
      </c>
      <c r="F165" s="151">
        <v>0</v>
      </c>
      <c r="G165" s="184">
        <v>0</v>
      </c>
      <c r="H165" s="151">
        <v>0</v>
      </c>
      <c r="I165" s="184">
        <v>0</v>
      </c>
      <c r="J165" s="151">
        <v>0</v>
      </c>
      <c r="K165" s="184">
        <v>0</v>
      </c>
      <c r="L165" s="151">
        <v>0</v>
      </c>
    </row>
    <row r="166" spans="1:12" s="89" customFormat="1" ht="11.25">
      <c r="A166" s="150" t="s">
        <v>514</v>
      </c>
      <c r="B166" s="169"/>
      <c r="C166" s="169"/>
      <c r="D166" s="169"/>
      <c r="E166" s="151">
        <v>0</v>
      </c>
      <c r="F166" s="151">
        <v>0</v>
      </c>
      <c r="G166" s="184">
        <v>0</v>
      </c>
      <c r="H166" s="151">
        <v>0</v>
      </c>
      <c r="I166" s="184">
        <v>0</v>
      </c>
      <c r="J166" s="151">
        <v>0</v>
      </c>
      <c r="K166" s="184">
        <v>0</v>
      </c>
      <c r="L166" s="151">
        <v>0</v>
      </c>
    </row>
    <row r="167" spans="1:12" s="89" customFormat="1" ht="11.25">
      <c r="A167" s="150" t="s">
        <v>515</v>
      </c>
      <c r="B167" s="169"/>
      <c r="C167" s="169"/>
      <c r="D167" s="169"/>
      <c r="E167" s="151">
        <v>0</v>
      </c>
      <c r="F167" s="151">
        <v>0</v>
      </c>
      <c r="G167" s="184">
        <v>0</v>
      </c>
      <c r="H167" s="151">
        <v>0</v>
      </c>
      <c r="I167" s="184">
        <v>0</v>
      </c>
      <c r="J167" s="151">
        <v>0</v>
      </c>
      <c r="K167" s="184">
        <v>0</v>
      </c>
      <c r="L167" s="151">
        <v>0</v>
      </c>
    </row>
    <row r="168" spans="1:12" s="89" customFormat="1" ht="11.25">
      <c r="A168" s="150" t="s">
        <v>516</v>
      </c>
      <c r="B168" s="169"/>
      <c r="C168" s="169"/>
      <c r="D168" s="169"/>
      <c r="E168" s="151">
        <v>78.6</v>
      </c>
      <c r="F168" s="151">
        <v>82.07</v>
      </c>
      <c r="G168" s="184">
        <v>160.67</v>
      </c>
      <c r="H168" s="151">
        <v>0</v>
      </c>
      <c r="I168" s="184">
        <v>0</v>
      </c>
      <c r="J168" s="151">
        <v>160.67</v>
      </c>
      <c r="K168" s="184">
        <v>0</v>
      </c>
      <c r="L168" s="151">
        <v>160.67</v>
      </c>
    </row>
    <row r="169" spans="1:12" s="89" customFormat="1" ht="11.25">
      <c r="A169" s="150" t="s">
        <v>517</v>
      </c>
      <c r="B169" s="169"/>
      <c r="C169" s="169"/>
      <c r="D169" s="169"/>
      <c r="E169" s="151">
        <v>0</v>
      </c>
      <c r="F169" s="151">
        <v>0</v>
      </c>
      <c r="G169" s="184">
        <v>0</v>
      </c>
      <c r="H169" s="151">
        <v>0</v>
      </c>
      <c r="I169" s="184">
        <v>0</v>
      </c>
      <c r="J169" s="151">
        <v>0</v>
      </c>
      <c r="K169" s="184">
        <v>0</v>
      </c>
      <c r="L169" s="151">
        <v>0</v>
      </c>
    </row>
    <row r="170" spans="1:12" s="89" customFormat="1" ht="11.25">
      <c r="A170" s="150" t="s">
        <v>518</v>
      </c>
      <c r="B170" s="169"/>
      <c r="C170" s="169"/>
      <c r="D170" s="169"/>
      <c r="E170" s="151">
        <v>0</v>
      </c>
      <c r="F170" s="151">
        <v>0</v>
      </c>
      <c r="G170" s="184">
        <v>0</v>
      </c>
      <c r="H170" s="151">
        <v>0</v>
      </c>
      <c r="I170" s="184">
        <v>0</v>
      </c>
      <c r="J170" s="151">
        <v>0</v>
      </c>
      <c r="K170" s="184">
        <v>0</v>
      </c>
      <c r="L170" s="151">
        <v>0</v>
      </c>
    </row>
    <row r="171" spans="1:12" s="89" customFormat="1" ht="11.25">
      <c r="A171" s="147" t="s">
        <v>519</v>
      </c>
      <c r="B171" s="169"/>
      <c r="C171" s="169"/>
      <c r="D171" s="169"/>
      <c r="E171" s="148">
        <f>SUM(E165:E170)</f>
        <v>78.6</v>
      </c>
      <c r="F171" s="148">
        <f aca="true" t="shared" si="5" ref="F171:L171">SUM(F165:F170)</f>
        <v>82.07</v>
      </c>
      <c r="G171" s="148">
        <f t="shared" si="5"/>
        <v>160.67</v>
      </c>
      <c r="H171" s="148">
        <f t="shared" si="5"/>
        <v>0</v>
      </c>
      <c r="I171" s="148">
        <f t="shared" si="5"/>
        <v>0</v>
      </c>
      <c r="J171" s="148">
        <f t="shared" si="5"/>
        <v>160.67</v>
      </c>
      <c r="K171" s="148">
        <f t="shared" si="5"/>
        <v>0</v>
      </c>
      <c r="L171" s="148">
        <f t="shared" si="5"/>
        <v>160.67</v>
      </c>
    </row>
    <row r="172" spans="1:12" s="89" customFormat="1" ht="11.25">
      <c r="A172" s="150"/>
      <c r="B172" s="169"/>
      <c r="C172" s="169"/>
      <c r="D172" s="169"/>
      <c r="E172" s="151"/>
      <c r="F172" s="151"/>
      <c r="G172" s="184"/>
      <c r="H172" s="151"/>
      <c r="I172" s="184"/>
      <c r="J172" s="151"/>
      <c r="K172" s="184"/>
      <c r="L172" s="151"/>
    </row>
    <row r="173" spans="1:12" s="89" customFormat="1" ht="11.25">
      <c r="A173" s="147" t="s">
        <v>520</v>
      </c>
      <c r="B173" s="169"/>
      <c r="C173" s="169"/>
      <c r="D173" s="169"/>
      <c r="E173" s="151"/>
      <c r="F173" s="151"/>
      <c r="G173" s="184"/>
      <c r="H173" s="151"/>
      <c r="I173" s="184"/>
      <c r="J173" s="151"/>
      <c r="K173" s="184"/>
      <c r="L173" s="151"/>
    </row>
    <row r="174" spans="1:12" s="89" customFormat="1" ht="11.25">
      <c r="A174" s="150" t="s">
        <v>521</v>
      </c>
      <c r="B174" s="169"/>
      <c r="C174" s="169"/>
      <c r="D174" s="169"/>
      <c r="E174" s="151">
        <v>0</v>
      </c>
      <c r="F174" s="151">
        <v>14941.83</v>
      </c>
      <c r="G174" s="184">
        <v>14941.83</v>
      </c>
      <c r="H174" s="151">
        <v>0</v>
      </c>
      <c r="I174" s="184">
        <v>0</v>
      </c>
      <c r="J174" s="151">
        <v>14941.83</v>
      </c>
      <c r="K174" s="184">
        <v>0</v>
      </c>
      <c r="L174" s="151">
        <v>14941.83</v>
      </c>
    </row>
    <row r="175" spans="1:12" s="89" customFormat="1" ht="11.25">
      <c r="A175" s="150" t="s">
        <v>522</v>
      </c>
      <c r="B175" s="169"/>
      <c r="C175" s="169"/>
      <c r="D175" s="169"/>
      <c r="E175" s="151">
        <v>-77978.15</v>
      </c>
      <c r="F175" s="151">
        <v>77978.15</v>
      </c>
      <c r="G175" s="184">
        <v>0</v>
      </c>
      <c r="H175" s="151">
        <v>0</v>
      </c>
      <c r="I175" s="184">
        <v>0</v>
      </c>
      <c r="J175" s="151">
        <v>0</v>
      </c>
      <c r="K175" s="184">
        <v>0</v>
      </c>
      <c r="L175" s="151">
        <v>0</v>
      </c>
    </row>
    <row r="176" spans="1:12" s="89" customFormat="1" ht="11.25">
      <c r="A176" s="150" t="s">
        <v>523</v>
      </c>
      <c r="B176" s="169"/>
      <c r="C176" s="169"/>
      <c r="D176" s="169"/>
      <c r="E176" s="151">
        <v>15066.53</v>
      </c>
      <c r="F176" s="151">
        <v>0</v>
      </c>
      <c r="G176" s="184">
        <v>15066.53</v>
      </c>
      <c r="H176" s="151">
        <v>4470763.85</v>
      </c>
      <c r="I176" s="184">
        <v>0</v>
      </c>
      <c r="J176" s="151">
        <v>-4455697.32</v>
      </c>
      <c r="K176" s="184">
        <v>0</v>
      </c>
      <c r="L176" s="151">
        <v>-4455697.32</v>
      </c>
    </row>
    <row r="177" spans="1:12" s="89" customFormat="1" ht="11.25">
      <c r="A177" s="150" t="s">
        <v>524</v>
      </c>
      <c r="B177" s="169"/>
      <c r="C177" s="169"/>
      <c r="D177" s="169"/>
      <c r="E177" s="151">
        <v>-69241.46</v>
      </c>
      <c r="F177" s="151">
        <v>1319166.2</v>
      </c>
      <c r="G177" s="184">
        <v>1249924.74</v>
      </c>
      <c r="H177" s="151">
        <v>4219477.73</v>
      </c>
      <c r="I177" s="184">
        <v>0</v>
      </c>
      <c r="J177" s="151">
        <v>-2969552.99</v>
      </c>
      <c r="K177" s="184">
        <v>0</v>
      </c>
      <c r="L177" s="151">
        <v>-2969552.99</v>
      </c>
    </row>
    <row r="178" spans="1:12" s="89" customFormat="1" ht="11.25">
      <c r="A178" s="147" t="s">
        <v>525</v>
      </c>
      <c r="B178" s="169"/>
      <c r="C178" s="169"/>
      <c r="D178" s="169"/>
      <c r="E178" s="148">
        <f>SUM(E174:E177)</f>
        <v>-132153.08000000002</v>
      </c>
      <c r="F178" s="148">
        <f aca="true" t="shared" si="6" ref="F178:L178">SUM(F174:F177)</f>
        <v>1412086.18</v>
      </c>
      <c r="G178" s="148">
        <f t="shared" si="6"/>
        <v>1279933.1</v>
      </c>
      <c r="H178" s="148">
        <f t="shared" si="6"/>
        <v>8690241.58</v>
      </c>
      <c r="I178" s="148">
        <f t="shared" si="6"/>
        <v>0</v>
      </c>
      <c r="J178" s="148">
        <f t="shared" si="6"/>
        <v>-7410308.48</v>
      </c>
      <c r="K178" s="148">
        <f t="shared" si="6"/>
        <v>0</v>
      </c>
      <c r="L178" s="148">
        <f t="shared" si="6"/>
        <v>-7410308.48</v>
      </c>
    </row>
    <row r="179" spans="1:12" s="89" customFormat="1" ht="11.25">
      <c r="A179" s="150"/>
      <c r="B179" s="169"/>
      <c r="C179" s="169"/>
      <c r="D179" s="169"/>
      <c r="E179" s="151"/>
      <c r="F179" s="151"/>
      <c r="G179" s="184"/>
      <c r="H179" s="151"/>
      <c r="I179" s="184"/>
      <c r="J179" s="151"/>
      <c r="K179" s="184"/>
      <c r="L179" s="151"/>
    </row>
    <row r="180" spans="1:12" s="89" customFormat="1" ht="11.25">
      <c r="A180" s="153" t="s">
        <v>526</v>
      </c>
      <c r="B180" s="173"/>
      <c r="C180" s="173"/>
      <c r="D180" s="173"/>
      <c r="E180" s="154">
        <f aca="true" t="shared" si="7" ref="E180:L180">SUM(E30,E63,E81,E85,E162,E171,E178)</f>
        <v>52501871.970000006</v>
      </c>
      <c r="F180" s="154">
        <f t="shared" si="7"/>
        <v>292309902.33000004</v>
      </c>
      <c r="G180" s="154">
        <f t="shared" si="7"/>
        <v>344811774.3000001</v>
      </c>
      <c r="H180" s="154">
        <f t="shared" si="7"/>
        <v>19842202.58</v>
      </c>
      <c r="I180" s="154">
        <f t="shared" si="7"/>
        <v>31997849.290000003</v>
      </c>
      <c r="J180" s="154">
        <f t="shared" si="7"/>
        <v>292971722.43</v>
      </c>
      <c r="K180" s="154">
        <f t="shared" si="7"/>
        <v>0</v>
      </c>
      <c r="L180" s="154">
        <f t="shared" si="7"/>
        <v>292971722.43</v>
      </c>
    </row>
    <row r="181" spans="1:12" s="89" customFormat="1" ht="11.25">
      <c r="A181" s="85"/>
      <c r="E181" s="188"/>
      <c r="F181" s="188"/>
      <c r="G181" s="188"/>
      <c r="H181" s="188"/>
      <c r="I181" s="188"/>
      <c r="J181" s="188"/>
      <c r="K181" s="188"/>
      <c r="L181" s="188"/>
    </row>
    <row r="182" spans="1:12" s="89" customFormat="1" ht="11.25">
      <c r="A182" s="162" t="s">
        <v>354</v>
      </c>
      <c r="B182" s="163"/>
      <c r="C182" s="163"/>
      <c r="D182" s="163"/>
      <c r="E182" s="164" t="s">
        <v>355</v>
      </c>
      <c r="F182" s="165"/>
      <c r="G182" s="165"/>
      <c r="H182" s="164" t="s">
        <v>208</v>
      </c>
      <c r="I182" s="165"/>
      <c r="J182" s="166" t="s">
        <v>356</v>
      </c>
      <c r="K182" s="166" t="s">
        <v>357</v>
      </c>
      <c r="L182" s="167" t="s">
        <v>358</v>
      </c>
    </row>
    <row r="183" spans="1:12" s="89" customFormat="1" ht="11.25">
      <c r="A183" s="168" t="s">
        <v>359</v>
      </c>
      <c r="B183" s="169"/>
      <c r="C183" s="170"/>
      <c r="D183" s="170"/>
      <c r="E183" s="164" t="s">
        <v>360</v>
      </c>
      <c r="F183" s="166" t="s">
        <v>361</v>
      </c>
      <c r="G183" s="164" t="s">
        <v>362</v>
      </c>
      <c r="H183" s="166" t="s">
        <v>363</v>
      </c>
      <c r="I183" s="166" t="s">
        <v>364</v>
      </c>
      <c r="J183" s="166"/>
      <c r="K183" s="166"/>
      <c r="L183" s="171"/>
    </row>
    <row r="184" spans="1:12" s="89" customFormat="1" ht="11.25">
      <c r="A184" s="168" t="s">
        <v>365</v>
      </c>
      <c r="B184" s="169"/>
      <c r="C184" s="169"/>
      <c r="D184" s="170"/>
      <c r="E184" s="164"/>
      <c r="F184" s="166"/>
      <c r="G184" s="164"/>
      <c r="H184" s="166"/>
      <c r="I184" s="166"/>
      <c r="J184" s="166"/>
      <c r="K184" s="166"/>
      <c r="L184" s="171"/>
    </row>
    <row r="185" spans="1:12" s="89" customFormat="1" ht="22.5" customHeight="1">
      <c r="A185" s="160" t="s">
        <v>366</v>
      </c>
      <c r="B185" s="172"/>
      <c r="C185" s="173"/>
      <c r="D185" s="172"/>
      <c r="E185" s="164"/>
      <c r="F185" s="166"/>
      <c r="G185" s="164"/>
      <c r="H185" s="166"/>
      <c r="I185" s="166"/>
      <c r="J185" s="166"/>
      <c r="K185" s="166"/>
      <c r="L185" s="174"/>
    </row>
    <row r="186" spans="1:12" s="89" customFormat="1" ht="11.25">
      <c r="A186" s="157" t="s">
        <v>367</v>
      </c>
      <c r="B186" s="175"/>
      <c r="C186" s="175"/>
      <c r="D186" s="175"/>
      <c r="E186" s="176"/>
      <c r="F186" s="176"/>
      <c r="G186" s="177"/>
      <c r="H186" s="176"/>
      <c r="I186" s="177"/>
      <c r="J186" s="178"/>
      <c r="K186" s="179"/>
      <c r="L186" s="178"/>
    </row>
    <row r="187" spans="1:12" s="89" customFormat="1" ht="11.25">
      <c r="A187" s="147" t="s">
        <v>527</v>
      </c>
      <c r="B187" s="169"/>
      <c r="C187" s="170"/>
      <c r="D187" s="170"/>
      <c r="E187" s="180"/>
      <c r="F187" s="180"/>
      <c r="G187" s="181"/>
      <c r="H187" s="180"/>
      <c r="I187" s="181"/>
      <c r="J187" s="182"/>
      <c r="K187" s="183"/>
      <c r="L187" s="182"/>
    </row>
    <row r="188" spans="1:12" s="89" customFormat="1" ht="11.25">
      <c r="A188" s="147" t="s">
        <v>386</v>
      </c>
      <c r="B188" s="169"/>
      <c r="C188" s="169"/>
      <c r="D188" s="169"/>
      <c r="E188" s="186"/>
      <c r="F188" s="186"/>
      <c r="G188" s="187"/>
      <c r="H188" s="186"/>
      <c r="I188" s="187"/>
      <c r="J188" s="186"/>
      <c r="K188" s="187"/>
      <c r="L188" s="186"/>
    </row>
    <row r="189" spans="1:12" s="89" customFormat="1" ht="11.25">
      <c r="A189" s="150" t="s">
        <v>528</v>
      </c>
      <c r="B189" s="169"/>
      <c r="C189" s="169"/>
      <c r="D189" s="169"/>
      <c r="E189" s="151">
        <v>0</v>
      </c>
      <c r="F189" s="151">
        <v>0</v>
      </c>
      <c r="G189" s="184">
        <v>0</v>
      </c>
      <c r="H189" s="151">
        <v>0</v>
      </c>
      <c r="I189" s="184">
        <v>0</v>
      </c>
      <c r="J189" s="151">
        <v>0</v>
      </c>
      <c r="K189" s="184">
        <v>0</v>
      </c>
      <c r="L189" s="151">
        <v>0</v>
      </c>
    </row>
    <row r="190" spans="1:12" s="89" customFormat="1" ht="11.25">
      <c r="A190" s="150" t="s">
        <v>529</v>
      </c>
      <c r="B190" s="169"/>
      <c r="C190" s="169"/>
      <c r="D190" s="169"/>
      <c r="E190" s="151">
        <v>3679.74</v>
      </c>
      <c r="F190" s="151">
        <v>79927.63</v>
      </c>
      <c r="G190" s="184">
        <v>83607.37</v>
      </c>
      <c r="H190" s="151">
        <v>0</v>
      </c>
      <c r="I190" s="184">
        <v>0</v>
      </c>
      <c r="J190" s="151">
        <v>83607.37</v>
      </c>
      <c r="K190" s="184">
        <v>0</v>
      </c>
      <c r="L190" s="151">
        <v>83607.37</v>
      </c>
    </row>
    <row r="191" spans="1:12" s="89" customFormat="1" ht="11.25">
      <c r="A191" s="150" t="s">
        <v>530</v>
      </c>
      <c r="B191" s="169"/>
      <c r="C191" s="169"/>
      <c r="D191" s="169"/>
      <c r="E191" s="151">
        <v>0</v>
      </c>
      <c r="F191" s="151">
        <v>0</v>
      </c>
      <c r="G191" s="184">
        <v>0</v>
      </c>
      <c r="H191" s="151">
        <v>0</v>
      </c>
      <c r="I191" s="184">
        <v>0</v>
      </c>
      <c r="J191" s="151">
        <v>0</v>
      </c>
      <c r="K191" s="184">
        <v>0</v>
      </c>
      <c r="L191" s="151">
        <v>0</v>
      </c>
    </row>
    <row r="192" spans="1:12" s="89" customFormat="1" ht="11.25">
      <c r="A192" s="150" t="s">
        <v>531</v>
      </c>
      <c r="B192" s="169"/>
      <c r="C192" s="169"/>
      <c r="D192" s="169"/>
      <c r="E192" s="151">
        <v>-59442.89</v>
      </c>
      <c r="F192" s="151">
        <v>328842.91</v>
      </c>
      <c r="G192" s="184">
        <v>269400.02</v>
      </c>
      <c r="H192" s="151">
        <v>0</v>
      </c>
      <c r="I192" s="184">
        <v>0</v>
      </c>
      <c r="J192" s="151">
        <v>269400.02</v>
      </c>
      <c r="K192" s="184">
        <v>0</v>
      </c>
      <c r="L192" s="151">
        <v>269400.02</v>
      </c>
    </row>
    <row r="193" spans="1:12" s="89" customFormat="1" ht="11.25">
      <c r="A193" s="147" t="s">
        <v>417</v>
      </c>
      <c r="B193" s="169"/>
      <c r="C193" s="169"/>
      <c r="D193" s="169"/>
      <c r="E193" s="148">
        <f aca="true" t="shared" si="8" ref="E193:L193">SUM(E189:E192)</f>
        <v>-55763.15</v>
      </c>
      <c r="F193" s="148">
        <f t="shared" si="8"/>
        <v>408770.54</v>
      </c>
      <c r="G193" s="148">
        <f t="shared" si="8"/>
        <v>353007.39</v>
      </c>
      <c r="H193" s="148">
        <f t="shared" si="8"/>
        <v>0</v>
      </c>
      <c r="I193" s="148">
        <f t="shared" si="8"/>
        <v>0</v>
      </c>
      <c r="J193" s="148">
        <f t="shared" si="8"/>
        <v>353007.39</v>
      </c>
      <c r="K193" s="148">
        <f t="shared" si="8"/>
        <v>0</v>
      </c>
      <c r="L193" s="148">
        <f t="shared" si="8"/>
        <v>353007.39</v>
      </c>
    </row>
    <row r="194" spans="1:12" s="89" customFormat="1" ht="11.25">
      <c r="A194" s="150"/>
      <c r="B194" s="169"/>
      <c r="C194" s="169"/>
      <c r="D194" s="169"/>
      <c r="E194" s="151"/>
      <c r="F194" s="151"/>
      <c r="G194" s="184"/>
      <c r="H194" s="151"/>
      <c r="I194" s="184"/>
      <c r="J194" s="151"/>
      <c r="K194" s="184"/>
      <c r="L194" s="151"/>
    </row>
    <row r="195" spans="1:12" s="89" customFormat="1" ht="11.25">
      <c r="A195" s="147" t="s">
        <v>434</v>
      </c>
      <c r="B195" s="169"/>
      <c r="C195" s="169"/>
      <c r="D195" s="169"/>
      <c r="E195" s="151"/>
      <c r="F195" s="151"/>
      <c r="G195" s="184"/>
      <c r="H195" s="151"/>
      <c r="I195" s="184"/>
      <c r="J195" s="151"/>
      <c r="K195" s="184"/>
      <c r="L195" s="151"/>
    </row>
    <row r="196" spans="1:12" s="89" customFormat="1" ht="11.25">
      <c r="A196" s="150" t="s">
        <v>532</v>
      </c>
      <c r="B196" s="169"/>
      <c r="C196" s="169"/>
      <c r="D196" s="169"/>
      <c r="E196" s="151">
        <v>0</v>
      </c>
      <c r="F196" s="151">
        <v>0</v>
      </c>
      <c r="G196" s="184">
        <v>0</v>
      </c>
      <c r="H196" s="151">
        <v>800701.67</v>
      </c>
      <c r="I196" s="184">
        <v>0</v>
      </c>
      <c r="J196" s="151">
        <v>-800701.67</v>
      </c>
      <c r="K196" s="184">
        <v>0</v>
      </c>
      <c r="L196" s="151">
        <v>-800701.67</v>
      </c>
    </row>
    <row r="197" spans="1:12" s="89" customFormat="1" ht="11.25">
      <c r="A197" s="150" t="s">
        <v>533</v>
      </c>
      <c r="B197" s="169"/>
      <c r="C197" s="169"/>
      <c r="D197" s="169"/>
      <c r="E197" s="151">
        <v>0</v>
      </c>
      <c r="F197" s="151">
        <v>0</v>
      </c>
      <c r="G197" s="184">
        <v>0</v>
      </c>
      <c r="H197" s="151">
        <v>0</v>
      </c>
      <c r="I197" s="184">
        <v>0</v>
      </c>
      <c r="J197" s="151">
        <v>0</v>
      </c>
      <c r="K197" s="184">
        <v>0</v>
      </c>
      <c r="L197" s="151">
        <v>0</v>
      </c>
    </row>
    <row r="198" spans="1:12" s="89" customFormat="1" ht="11.25">
      <c r="A198" s="150" t="s">
        <v>534</v>
      </c>
      <c r="B198" s="169"/>
      <c r="C198" s="169"/>
      <c r="D198" s="169"/>
      <c r="E198" s="151">
        <v>0</v>
      </c>
      <c r="F198" s="151">
        <v>0</v>
      </c>
      <c r="G198" s="184">
        <v>0</v>
      </c>
      <c r="H198" s="151">
        <v>0</v>
      </c>
      <c r="I198" s="184">
        <v>0</v>
      </c>
      <c r="J198" s="151">
        <v>0</v>
      </c>
      <c r="K198" s="184">
        <v>0</v>
      </c>
      <c r="L198" s="151">
        <v>0</v>
      </c>
    </row>
    <row r="199" spans="1:12" s="89" customFormat="1" ht="11.25">
      <c r="A199" s="150" t="s">
        <v>535</v>
      </c>
      <c r="B199" s="169"/>
      <c r="C199" s="169"/>
      <c r="D199" s="169"/>
      <c r="E199" s="151">
        <v>0</v>
      </c>
      <c r="F199" s="151">
        <v>0</v>
      </c>
      <c r="G199" s="184">
        <v>0</v>
      </c>
      <c r="H199" s="151">
        <v>2965334.69</v>
      </c>
      <c r="I199" s="184">
        <v>0</v>
      </c>
      <c r="J199" s="151">
        <v>-2965334.69</v>
      </c>
      <c r="K199" s="184">
        <v>0</v>
      </c>
      <c r="L199" s="151">
        <v>-2965334.69</v>
      </c>
    </row>
    <row r="200" spans="1:12" s="89" customFormat="1" ht="11.25">
      <c r="A200" s="150" t="s">
        <v>536</v>
      </c>
      <c r="B200" s="169"/>
      <c r="C200" s="169"/>
      <c r="D200" s="169"/>
      <c r="E200" s="151">
        <v>0</v>
      </c>
      <c r="F200" s="151">
        <v>0</v>
      </c>
      <c r="G200" s="184">
        <v>0</v>
      </c>
      <c r="H200" s="151">
        <v>25558.56</v>
      </c>
      <c r="I200" s="184">
        <v>0</v>
      </c>
      <c r="J200" s="151">
        <v>-25558.56</v>
      </c>
      <c r="K200" s="184">
        <v>0</v>
      </c>
      <c r="L200" s="151">
        <v>-25558.56</v>
      </c>
    </row>
    <row r="201" spans="1:12" s="89" customFormat="1" ht="11.25">
      <c r="A201" s="150" t="s">
        <v>375</v>
      </c>
      <c r="B201" s="169"/>
      <c r="C201" s="169"/>
      <c r="D201" s="169"/>
      <c r="E201" s="151">
        <v>-1092516.53</v>
      </c>
      <c r="F201" s="151">
        <v>45981136.13</v>
      </c>
      <c r="G201" s="184">
        <v>44888619.6</v>
      </c>
      <c r="H201" s="151">
        <v>5177841.94</v>
      </c>
      <c r="I201" s="184">
        <v>4486902.51</v>
      </c>
      <c r="J201" s="151">
        <v>35223875.15</v>
      </c>
      <c r="K201" s="184">
        <v>0</v>
      </c>
      <c r="L201" s="151">
        <v>35223875.15</v>
      </c>
    </row>
    <row r="202" spans="1:12" s="89" customFormat="1" ht="11.25">
      <c r="A202" s="147" t="s">
        <v>435</v>
      </c>
      <c r="B202" s="169"/>
      <c r="C202" s="169"/>
      <c r="D202" s="169"/>
      <c r="E202" s="148">
        <f aca="true" t="shared" si="9" ref="E202:L202">SUM(E196:E201)</f>
        <v>-1092516.53</v>
      </c>
      <c r="F202" s="148">
        <f t="shared" si="9"/>
        <v>45981136.13</v>
      </c>
      <c r="G202" s="148">
        <f t="shared" si="9"/>
        <v>44888619.6</v>
      </c>
      <c r="H202" s="148">
        <f t="shared" si="9"/>
        <v>8969436.86</v>
      </c>
      <c r="I202" s="148">
        <f t="shared" si="9"/>
        <v>4486902.51</v>
      </c>
      <c r="J202" s="148">
        <f t="shared" si="9"/>
        <v>31432280.229999997</v>
      </c>
      <c r="K202" s="148">
        <f t="shared" si="9"/>
        <v>0</v>
      </c>
      <c r="L202" s="148">
        <f t="shared" si="9"/>
        <v>31432280.229999997</v>
      </c>
    </row>
    <row r="203" spans="1:12" s="89" customFormat="1" ht="11.25">
      <c r="A203" s="150"/>
      <c r="B203" s="169"/>
      <c r="C203" s="169"/>
      <c r="D203" s="169"/>
      <c r="E203" s="151"/>
      <c r="F203" s="151"/>
      <c r="G203" s="184"/>
      <c r="H203" s="151"/>
      <c r="I203" s="184"/>
      <c r="J203" s="151"/>
      <c r="K203" s="184"/>
      <c r="L203" s="151"/>
    </row>
    <row r="204" spans="1:12" s="89" customFormat="1" ht="11.25">
      <c r="A204" s="147" t="s">
        <v>436</v>
      </c>
      <c r="B204" s="169"/>
      <c r="C204" s="169"/>
      <c r="D204" s="169"/>
      <c r="E204" s="151"/>
      <c r="F204" s="151"/>
      <c r="G204" s="184"/>
      <c r="H204" s="151"/>
      <c r="I204" s="184"/>
      <c r="J204" s="151"/>
      <c r="K204" s="184"/>
      <c r="L204" s="151"/>
    </row>
    <row r="205" spans="1:12" s="89" customFormat="1" ht="11.25">
      <c r="A205" s="150" t="s">
        <v>437</v>
      </c>
      <c r="B205" s="169"/>
      <c r="C205" s="169"/>
      <c r="D205" s="169"/>
      <c r="E205" s="151">
        <v>166906.66</v>
      </c>
      <c r="F205" s="151">
        <v>2595974.95</v>
      </c>
      <c r="G205" s="184">
        <v>2762881.61</v>
      </c>
      <c r="H205" s="151">
        <v>0</v>
      </c>
      <c r="I205" s="184">
        <v>0</v>
      </c>
      <c r="J205" s="151">
        <v>2762881.61</v>
      </c>
      <c r="K205" s="184">
        <v>0</v>
      </c>
      <c r="L205" s="151">
        <v>2762881.61</v>
      </c>
    </row>
    <row r="206" spans="1:12" s="89" customFormat="1" ht="11.25">
      <c r="A206" s="150" t="s">
        <v>438</v>
      </c>
      <c r="B206" s="169"/>
      <c r="C206" s="169"/>
      <c r="D206" s="169"/>
      <c r="E206" s="151">
        <v>171166.6</v>
      </c>
      <c r="F206" s="151">
        <v>0</v>
      </c>
      <c r="G206" s="184">
        <v>171166.6</v>
      </c>
      <c r="H206" s="151">
        <v>0</v>
      </c>
      <c r="I206" s="184">
        <v>0</v>
      </c>
      <c r="J206" s="151">
        <v>171166.6</v>
      </c>
      <c r="K206" s="184">
        <v>0</v>
      </c>
      <c r="L206" s="151">
        <v>171166.6</v>
      </c>
    </row>
    <row r="207" spans="1:12" s="89" customFormat="1" ht="11.25">
      <c r="A207" s="150" t="s">
        <v>537</v>
      </c>
      <c r="B207" s="169"/>
      <c r="C207" s="169"/>
      <c r="D207" s="169"/>
      <c r="E207" s="151">
        <v>1464199.12</v>
      </c>
      <c r="F207" s="151">
        <v>22445315.01</v>
      </c>
      <c r="G207" s="184">
        <v>23909514.13</v>
      </c>
      <c r="H207" s="151">
        <v>0</v>
      </c>
      <c r="I207" s="184">
        <v>0</v>
      </c>
      <c r="J207" s="151">
        <v>23909514.13</v>
      </c>
      <c r="K207" s="184">
        <v>0</v>
      </c>
      <c r="L207" s="151">
        <v>23909514.13</v>
      </c>
    </row>
    <row r="208" spans="1:12" s="89" customFormat="1" ht="11.25">
      <c r="A208" s="147" t="s">
        <v>511</v>
      </c>
      <c r="B208" s="169"/>
      <c r="C208" s="169"/>
      <c r="D208" s="169"/>
      <c r="E208" s="148">
        <f aca="true" t="shared" si="10" ref="E208:L208">SUM(E205:E207)</f>
        <v>1802272.3800000001</v>
      </c>
      <c r="F208" s="148">
        <f t="shared" si="10"/>
        <v>25041289.96</v>
      </c>
      <c r="G208" s="148">
        <f t="shared" si="10"/>
        <v>26843562.34</v>
      </c>
      <c r="H208" s="148">
        <f t="shared" si="10"/>
        <v>0</v>
      </c>
      <c r="I208" s="148">
        <f t="shared" si="10"/>
        <v>0</v>
      </c>
      <c r="J208" s="148">
        <f t="shared" si="10"/>
        <v>26843562.34</v>
      </c>
      <c r="K208" s="148">
        <f t="shared" si="10"/>
        <v>0</v>
      </c>
      <c r="L208" s="148">
        <f t="shared" si="10"/>
        <v>26843562.34</v>
      </c>
    </row>
    <row r="209" spans="1:12" s="89" customFormat="1" ht="11.25">
      <c r="A209" s="150"/>
      <c r="B209" s="169"/>
      <c r="C209" s="169"/>
      <c r="D209" s="169"/>
      <c r="E209" s="151"/>
      <c r="F209" s="151"/>
      <c r="G209" s="184"/>
      <c r="H209" s="151"/>
      <c r="I209" s="184"/>
      <c r="J209" s="151"/>
      <c r="K209" s="184"/>
      <c r="L209" s="151"/>
    </row>
    <row r="210" spans="1:12" s="89" customFormat="1" ht="11.25">
      <c r="A210" s="147" t="s">
        <v>520</v>
      </c>
      <c r="B210" s="169"/>
      <c r="C210" s="169"/>
      <c r="D210" s="169"/>
      <c r="E210" s="151"/>
      <c r="F210" s="151"/>
      <c r="G210" s="184"/>
      <c r="H210" s="151"/>
      <c r="I210" s="184"/>
      <c r="J210" s="151"/>
      <c r="K210" s="184"/>
      <c r="L210" s="151"/>
    </row>
    <row r="211" spans="1:12" s="89" customFormat="1" ht="11.25">
      <c r="A211" s="147" t="s">
        <v>521</v>
      </c>
      <c r="B211" s="169"/>
      <c r="C211" s="169"/>
      <c r="D211" s="169"/>
      <c r="E211" s="151">
        <v>0</v>
      </c>
      <c r="F211" s="151">
        <v>0</v>
      </c>
      <c r="G211" s="184">
        <v>0</v>
      </c>
      <c r="H211" s="151">
        <v>0</v>
      </c>
      <c r="I211" s="184">
        <v>0</v>
      </c>
      <c r="J211" s="151">
        <v>0</v>
      </c>
      <c r="K211" s="184">
        <v>0</v>
      </c>
      <c r="L211" s="151">
        <v>0</v>
      </c>
    </row>
    <row r="212" spans="1:12" s="89" customFormat="1" ht="11.25">
      <c r="A212" s="150" t="s">
        <v>522</v>
      </c>
      <c r="B212" s="169"/>
      <c r="C212" s="169"/>
      <c r="D212" s="169"/>
      <c r="E212" s="151">
        <v>641604.02</v>
      </c>
      <c r="F212" s="151">
        <v>0</v>
      </c>
      <c r="G212" s="184">
        <v>641604.02</v>
      </c>
      <c r="H212" s="151">
        <v>0</v>
      </c>
      <c r="I212" s="184">
        <v>586403.28</v>
      </c>
      <c r="J212" s="151">
        <v>55200.74</v>
      </c>
      <c r="K212" s="184">
        <v>0</v>
      </c>
      <c r="L212" s="151">
        <v>55200.74</v>
      </c>
    </row>
    <row r="213" spans="1:12" s="89" customFormat="1" ht="11.25">
      <c r="A213" s="147" t="s">
        <v>525</v>
      </c>
      <c r="B213" s="169"/>
      <c r="C213" s="169"/>
      <c r="D213" s="169"/>
      <c r="E213" s="148">
        <f aca="true" t="shared" si="11" ref="E213:L213">SUM(E211:E212)</f>
        <v>641604.02</v>
      </c>
      <c r="F213" s="148">
        <f t="shared" si="11"/>
        <v>0</v>
      </c>
      <c r="G213" s="148">
        <f t="shared" si="11"/>
        <v>641604.02</v>
      </c>
      <c r="H213" s="148">
        <f t="shared" si="11"/>
        <v>0</v>
      </c>
      <c r="I213" s="148">
        <f t="shared" si="11"/>
        <v>586403.28</v>
      </c>
      <c r="J213" s="148">
        <f t="shared" si="11"/>
        <v>55200.74</v>
      </c>
      <c r="K213" s="148">
        <f t="shared" si="11"/>
        <v>0</v>
      </c>
      <c r="L213" s="148">
        <f t="shared" si="11"/>
        <v>55200.74</v>
      </c>
    </row>
    <row r="214" spans="1:12" s="89" customFormat="1" ht="11.25">
      <c r="A214" s="150"/>
      <c r="B214" s="169"/>
      <c r="C214" s="169"/>
      <c r="D214" s="169"/>
      <c r="E214" s="151"/>
      <c r="F214" s="151"/>
      <c r="G214" s="184"/>
      <c r="H214" s="151"/>
      <c r="I214" s="184"/>
      <c r="J214" s="151"/>
      <c r="K214" s="184"/>
      <c r="L214" s="151"/>
    </row>
    <row r="215" spans="1:12" s="89" customFormat="1" ht="11.25">
      <c r="A215" s="153" t="s">
        <v>538</v>
      </c>
      <c r="B215" s="173"/>
      <c r="C215" s="173"/>
      <c r="D215" s="173"/>
      <c r="E215" s="154">
        <f aca="true" t="shared" si="12" ref="E215:L215">SUM(E193,E202,E208,E213)</f>
        <v>1295596.7200000002</v>
      </c>
      <c r="F215" s="154">
        <f t="shared" si="12"/>
        <v>71431196.63</v>
      </c>
      <c r="G215" s="154">
        <f t="shared" si="12"/>
        <v>72726793.35</v>
      </c>
      <c r="H215" s="154">
        <f t="shared" si="12"/>
        <v>8969436.86</v>
      </c>
      <c r="I215" s="154">
        <f t="shared" si="12"/>
        <v>5073305.79</v>
      </c>
      <c r="J215" s="154">
        <f t="shared" si="12"/>
        <v>58684050.699999996</v>
      </c>
      <c r="K215" s="154">
        <f t="shared" si="12"/>
        <v>0</v>
      </c>
      <c r="L215" s="154">
        <f t="shared" si="12"/>
        <v>58684050.699999996</v>
      </c>
    </row>
    <row r="216" spans="1:12" s="89" customFormat="1" ht="11.25">
      <c r="A216" s="85"/>
      <c r="E216" s="188"/>
      <c r="F216" s="188"/>
      <c r="G216" s="188"/>
      <c r="H216" s="188"/>
      <c r="I216" s="188"/>
      <c r="J216" s="188"/>
      <c r="K216" s="188"/>
      <c r="L216" s="188"/>
    </row>
    <row r="217" spans="1:12" s="89" customFormat="1" ht="11.25">
      <c r="A217" s="85"/>
      <c r="E217" s="188"/>
      <c r="F217" s="188"/>
      <c r="G217" s="188"/>
      <c r="H217" s="188"/>
      <c r="I217" s="188"/>
      <c r="J217" s="188"/>
      <c r="K217" s="188"/>
      <c r="L217" s="188"/>
    </row>
    <row r="218" spans="1:12" s="89" customFormat="1" ht="11.25">
      <c r="A218" s="162" t="s">
        <v>354</v>
      </c>
      <c r="B218" s="163"/>
      <c r="C218" s="163"/>
      <c r="D218" s="163"/>
      <c r="E218" s="164" t="s">
        <v>355</v>
      </c>
      <c r="F218" s="165"/>
      <c r="G218" s="165"/>
      <c r="H218" s="164" t="s">
        <v>208</v>
      </c>
      <c r="I218" s="165"/>
      <c r="J218" s="166" t="s">
        <v>356</v>
      </c>
      <c r="K218" s="166" t="s">
        <v>357</v>
      </c>
      <c r="L218" s="167" t="s">
        <v>358</v>
      </c>
    </row>
    <row r="219" spans="1:12" s="89" customFormat="1" ht="11.25">
      <c r="A219" s="168" t="s">
        <v>359</v>
      </c>
      <c r="B219" s="169"/>
      <c r="C219" s="170"/>
      <c r="D219" s="170"/>
      <c r="E219" s="164" t="s">
        <v>360</v>
      </c>
      <c r="F219" s="166" t="s">
        <v>361</v>
      </c>
      <c r="G219" s="164" t="s">
        <v>362</v>
      </c>
      <c r="H219" s="166" t="s">
        <v>363</v>
      </c>
      <c r="I219" s="166" t="s">
        <v>364</v>
      </c>
      <c r="J219" s="166"/>
      <c r="K219" s="166"/>
      <c r="L219" s="171"/>
    </row>
    <row r="220" spans="1:12" s="89" customFormat="1" ht="11.25">
      <c r="A220" s="168" t="s">
        <v>365</v>
      </c>
      <c r="B220" s="169"/>
      <c r="C220" s="169"/>
      <c r="D220" s="170"/>
      <c r="E220" s="164"/>
      <c r="F220" s="166"/>
      <c r="G220" s="164"/>
      <c r="H220" s="166"/>
      <c r="I220" s="166"/>
      <c r="J220" s="166"/>
      <c r="K220" s="166"/>
      <c r="L220" s="171"/>
    </row>
    <row r="221" spans="1:12" s="89" customFormat="1" ht="22.5" customHeight="1">
      <c r="A221" s="160" t="s">
        <v>366</v>
      </c>
      <c r="B221" s="172"/>
      <c r="C221" s="173"/>
      <c r="D221" s="172"/>
      <c r="E221" s="164"/>
      <c r="F221" s="166"/>
      <c r="G221" s="164"/>
      <c r="H221" s="166"/>
      <c r="I221" s="166"/>
      <c r="J221" s="166"/>
      <c r="K221" s="166"/>
      <c r="L221" s="174"/>
    </row>
    <row r="222" spans="1:12" s="89" customFormat="1" ht="11.25">
      <c r="A222" s="157" t="s">
        <v>367</v>
      </c>
      <c r="B222" s="175"/>
      <c r="C222" s="175"/>
      <c r="D222" s="175"/>
      <c r="E222" s="176"/>
      <c r="F222" s="176"/>
      <c r="G222" s="177"/>
      <c r="H222" s="176"/>
      <c r="I222" s="177"/>
      <c r="J222" s="178"/>
      <c r="K222" s="179"/>
      <c r="L222" s="178"/>
    </row>
    <row r="223" spans="1:12" s="89" customFormat="1" ht="11.25">
      <c r="A223" s="147" t="s">
        <v>539</v>
      </c>
      <c r="B223" s="169"/>
      <c r="C223" s="170"/>
      <c r="D223" s="170"/>
      <c r="E223" s="180"/>
      <c r="F223" s="180"/>
      <c r="G223" s="181"/>
      <c r="H223" s="180"/>
      <c r="I223" s="181"/>
      <c r="J223" s="182"/>
      <c r="K223" s="183"/>
      <c r="L223" s="182"/>
    </row>
    <row r="224" spans="1:12" s="89" customFormat="1" ht="11.25">
      <c r="A224" s="147" t="s">
        <v>369</v>
      </c>
      <c r="B224" s="169"/>
      <c r="C224" s="169"/>
      <c r="D224" s="169"/>
      <c r="E224" s="186"/>
      <c r="F224" s="186"/>
      <c r="G224" s="187"/>
      <c r="H224" s="186"/>
      <c r="I224" s="187"/>
      <c r="J224" s="186"/>
      <c r="K224" s="187"/>
      <c r="L224" s="186"/>
    </row>
    <row r="225" spans="1:12" s="89" customFormat="1" ht="11.25">
      <c r="A225" s="150" t="s">
        <v>375</v>
      </c>
      <c r="B225" s="169"/>
      <c r="C225" s="169"/>
      <c r="D225" s="169"/>
      <c r="E225" s="151">
        <v>0</v>
      </c>
      <c r="F225" s="151">
        <v>0</v>
      </c>
      <c r="G225" s="184">
        <v>0</v>
      </c>
      <c r="H225" s="151">
        <v>0</v>
      </c>
      <c r="I225" s="184">
        <v>389163.59</v>
      </c>
      <c r="J225" s="151">
        <v>-389163.59</v>
      </c>
      <c r="K225" s="184">
        <v>0</v>
      </c>
      <c r="L225" s="151">
        <v>-389163.59</v>
      </c>
    </row>
    <row r="226" spans="1:12" s="89" customFormat="1" ht="11.25">
      <c r="A226" s="147" t="s">
        <v>385</v>
      </c>
      <c r="B226" s="169"/>
      <c r="C226" s="169"/>
      <c r="D226" s="169"/>
      <c r="E226" s="148">
        <f aca="true" t="shared" si="13" ref="E226:L226">SUM(E225:E225)</f>
        <v>0</v>
      </c>
      <c r="F226" s="148">
        <f t="shared" si="13"/>
        <v>0</v>
      </c>
      <c r="G226" s="148">
        <f t="shared" si="13"/>
        <v>0</v>
      </c>
      <c r="H226" s="148">
        <f t="shared" si="13"/>
        <v>0</v>
      </c>
      <c r="I226" s="148">
        <f t="shared" si="13"/>
        <v>389163.59</v>
      </c>
      <c r="J226" s="148">
        <f t="shared" si="13"/>
        <v>-389163.59</v>
      </c>
      <c r="K226" s="148">
        <f t="shared" si="13"/>
        <v>0</v>
      </c>
      <c r="L226" s="148">
        <f t="shared" si="13"/>
        <v>-389163.59</v>
      </c>
    </row>
    <row r="227" spans="1:12" s="89" customFormat="1" ht="11.25">
      <c r="A227" s="150"/>
      <c r="B227" s="169"/>
      <c r="C227" s="169"/>
      <c r="D227" s="169"/>
      <c r="E227" s="151"/>
      <c r="F227" s="151"/>
      <c r="G227" s="184"/>
      <c r="H227" s="151"/>
      <c r="I227" s="184"/>
      <c r="J227" s="151"/>
      <c r="K227" s="184"/>
      <c r="L227" s="151"/>
    </row>
    <row r="228" spans="1:12" s="89" customFormat="1" ht="11.25">
      <c r="A228" s="147" t="s">
        <v>434</v>
      </c>
      <c r="B228" s="169"/>
      <c r="C228" s="169"/>
      <c r="D228" s="169"/>
      <c r="E228" s="151"/>
      <c r="F228" s="151"/>
      <c r="G228" s="184"/>
      <c r="H228" s="151"/>
      <c r="I228" s="184"/>
      <c r="J228" s="151"/>
      <c r="K228" s="184"/>
      <c r="L228" s="151"/>
    </row>
    <row r="229" spans="1:12" s="89" customFormat="1" ht="11.25">
      <c r="A229" s="150" t="s">
        <v>375</v>
      </c>
      <c r="B229" s="169"/>
      <c r="C229" s="169"/>
      <c r="D229" s="169"/>
      <c r="E229" s="151">
        <v>-71235317.98</v>
      </c>
      <c r="F229" s="151">
        <v>694780.69</v>
      </c>
      <c r="G229" s="184">
        <v>-70540537.29</v>
      </c>
      <c r="H229" s="151">
        <v>0</v>
      </c>
      <c r="I229" s="184">
        <v>187377.05</v>
      </c>
      <c r="J229" s="151">
        <v>-70727914.34</v>
      </c>
      <c r="K229" s="184">
        <v>0</v>
      </c>
      <c r="L229" s="151">
        <v>-70727914.34</v>
      </c>
    </row>
    <row r="230" spans="1:12" s="89" customFormat="1" ht="11.25">
      <c r="A230" s="150" t="s">
        <v>540</v>
      </c>
      <c r="B230" s="169"/>
      <c r="C230" s="169"/>
      <c r="D230" s="169"/>
      <c r="E230" s="151">
        <v>0</v>
      </c>
      <c r="F230" s="151">
        <v>0</v>
      </c>
      <c r="G230" s="184">
        <v>0</v>
      </c>
      <c r="H230" s="151">
        <v>0</v>
      </c>
      <c r="I230" s="184">
        <v>3748816.99</v>
      </c>
      <c r="J230" s="151">
        <v>-3748816.99</v>
      </c>
      <c r="K230" s="184">
        <v>0</v>
      </c>
      <c r="L230" s="151">
        <v>-3748816.99</v>
      </c>
    </row>
    <row r="231" spans="1:12" s="89" customFormat="1" ht="11.25">
      <c r="A231" s="147" t="s">
        <v>435</v>
      </c>
      <c r="B231" s="169"/>
      <c r="C231" s="169"/>
      <c r="D231" s="169"/>
      <c r="E231" s="148">
        <f>SUM(E229:E230)</f>
        <v>-71235317.98</v>
      </c>
      <c r="F231" s="148">
        <f aca="true" t="shared" si="14" ref="F231:L231">SUM(F229:F230)</f>
        <v>694780.69</v>
      </c>
      <c r="G231" s="148">
        <f t="shared" si="14"/>
        <v>-70540537.29</v>
      </c>
      <c r="H231" s="148">
        <f t="shared" si="14"/>
        <v>0</v>
      </c>
      <c r="I231" s="148">
        <f t="shared" si="14"/>
        <v>3936194.04</v>
      </c>
      <c r="J231" s="148">
        <f t="shared" si="14"/>
        <v>-74476731.33</v>
      </c>
      <c r="K231" s="148">
        <f t="shared" si="14"/>
        <v>0</v>
      </c>
      <c r="L231" s="148">
        <f t="shared" si="14"/>
        <v>-74476731.33</v>
      </c>
    </row>
    <row r="232" spans="1:12" s="89" customFormat="1" ht="11.25">
      <c r="A232" s="189" t="s">
        <v>541</v>
      </c>
      <c r="B232" s="169"/>
      <c r="C232" s="169"/>
      <c r="D232" s="169"/>
      <c r="E232" s="151"/>
      <c r="F232" s="151"/>
      <c r="G232" s="184"/>
      <c r="H232" s="151"/>
      <c r="I232" s="184"/>
      <c r="J232" s="151"/>
      <c r="K232" s="184"/>
      <c r="L232" s="151"/>
    </row>
    <row r="233" spans="1:12" s="89" customFormat="1" ht="11.25">
      <c r="A233" s="153" t="s">
        <v>542</v>
      </c>
      <c r="B233" s="190" t="s">
        <v>543</v>
      </c>
      <c r="C233" s="173"/>
      <c r="D233" s="173"/>
      <c r="E233" s="154">
        <f aca="true" t="shared" si="15" ref="E233:L233">SUM(E226,E231)</f>
        <v>-71235317.98</v>
      </c>
      <c r="F233" s="154">
        <f t="shared" si="15"/>
        <v>694780.69</v>
      </c>
      <c r="G233" s="154">
        <f t="shared" si="15"/>
        <v>-70540537.29</v>
      </c>
      <c r="H233" s="154">
        <f t="shared" si="15"/>
        <v>0</v>
      </c>
      <c r="I233" s="154">
        <f t="shared" si="15"/>
        <v>4325357.63</v>
      </c>
      <c r="J233" s="154">
        <f t="shared" si="15"/>
        <v>-74865894.92</v>
      </c>
      <c r="K233" s="154">
        <f t="shared" si="15"/>
        <v>0</v>
      </c>
      <c r="L233" s="154">
        <f t="shared" si="15"/>
        <v>-74865894.92</v>
      </c>
    </row>
    <row r="234" ht="12.75">
      <c r="C234" s="191"/>
    </row>
    <row r="235" spans="4:12" ht="12.75">
      <c r="D235" s="192"/>
      <c r="E235" s="193"/>
      <c r="F235" s="193"/>
      <c r="G235" s="193"/>
      <c r="H235" s="193"/>
      <c r="I235" s="193"/>
      <c r="J235" s="193"/>
      <c r="K235" s="193"/>
      <c r="L235" s="193"/>
    </row>
    <row r="236" spans="1:12" s="89" customFormat="1" ht="11.25">
      <c r="A236" s="162" t="s">
        <v>354</v>
      </c>
      <c r="B236" s="163"/>
      <c r="C236" s="163"/>
      <c r="D236" s="163"/>
      <c r="E236" s="164" t="s">
        <v>355</v>
      </c>
      <c r="F236" s="165"/>
      <c r="G236" s="165"/>
      <c r="H236" s="164" t="s">
        <v>208</v>
      </c>
      <c r="I236" s="165"/>
      <c r="J236" s="166" t="s">
        <v>356</v>
      </c>
      <c r="K236" s="166" t="s">
        <v>357</v>
      </c>
      <c r="L236" s="167" t="s">
        <v>358</v>
      </c>
    </row>
    <row r="237" spans="1:12" s="89" customFormat="1" ht="11.25">
      <c r="A237" s="168" t="s">
        <v>359</v>
      </c>
      <c r="B237" s="169"/>
      <c r="C237" s="170"/>
      <c r="D237" s="170"/>
      <c r="E237" s="164" t="s">
        <v>360</v>
      </c>
      <c r="F237" s="166" t="s">
        <v>361</v>
      </c>
      <c r="G237" s="164" t="s">
        <v>362</v>
      </c>
      <c r="H237" s="166" t="s">
        <v>363</v>
      </c>
      <c r="I237" s="166" t="s">
        <v>364</v>
      </c>
      <c r="J237" s="166"/>
      <c r="K237" s="166"/>
      <c r="L237" s="171"/>
    </row>
    <row r="238" spans="1:12" s="89" customFormat="1" ht="11.25">
      <c r="A238" s="168" t="s">
        <v>365</v>
      </c>
      <c r="B238" s="169"/>
      <c r="C238" s="169"/>
      <c r="D238" s="170"/>
      <c r="E238" s="164"/>
      <c r="F238" s="166"/>
      <c r="G238" s="164"/>
      <c r="H238" s="166"/>
      <c r="I238" s="166"/>
      <c r="J238" s="166"/>
      <c r="K238" s="166"/>
      <c r="L238" s="171"/>
    </row>
    <row r="239" spans="1:12" s="89" customFormat="1" ht="22.5" customHeight="1">
      <c r="A239" s="160" t="s">
        <v>366</v>
      </c>
      <c r="B239" s="172"/>
      <c r="C239" s="173"/>
      <c r="D239" s="172"/>
      <c r="E239" s="164"/>
      <c r="F239" s="166"/>
      <c r="G239" s="164"/>
      <c r="H239" s="166"/>
      <c r="I239" s="166"/>
      <c r="J239" s="166"/>
      <c r="K239" s="166"/>
      <c r="L239" s="174"/>
    </row>
    <row r="240" spans="1:12" s="89" customFormat="1" ht="11.25">
      <c r="A240" s="157" t="s">
        <v>367</v>
      </c>
      <c r="B240" s="175"/>
      <c r="C240" s="175"/>
      <c r="D240" s="175"/>
      <c r="E240" s="176"/>
      <c r="F240" s="176"/>
      <c r="G240" s="177"/>
      <c r="H240" s="176"/>
      <c r="I240" s="177"/>
      <c r="J240" s="178"/>
      <c r="K240" s="179"/>
      <c r="L240" s="178"/>
    </row>
    <row r="241" spans="1:12" s="89" customFormat="1" ht="11.25">
      <c r="A241" s="147" t="s">
        <v>544</v>
      </c>
      <c r="B241" s="169"/>
      <c r="C241" s="170"/>
      <c r="D241" s="170"/>
      <c r="E241" s="180"/>
      <c r="F241" s="180"/>
      <c r="G241" s="181"/>
      <c r="H241" s="180"/>
      <c r="I241" s="181"/>
      <c r="J241" s="182"/>
      <c r="K241" s="183"/>
      <c r="L241" s="182"/>
    </row>
    <row r="242" spans="1:12" s="89" customFormat="1" ht="11.25">
      <c r="A242" s="147" t="s">
        <v>369</v>
      </c>
      <c r="B242" s="169"/>
      <c r="C242" s="169"/>
      <c r="D242" s="169"/>
      <c r="E242" s="186"/>
      <c r="F242" s="186"/>
      <c r="G242" s="187"/>
      <c r="H242" s="186"/>
      <c r="I242" s="187"/>
      <c r="J242" s="186"/>
      <c r="K242" s="187"/>
      <c r="L242" s="186"/>
    </row>
    <row r="243" spans="1:12" s="89" customFormat="1" ht="11.25">
      <c r="A243" s="150" t="s">
        <v>375</v>
      </c>
      <c r="B243" s="169"/>
      <c r="C243" s="169"/>
      <c r="D243" s="169"/>
      <c r="E243" s="151">
        <v>3781529.2</v>
      </c>
      <c r="F243" s="151">
        <v>8363437.7</v>
      </c>
      <c r="G243" s="184">
        <v>12144966.9</v>
      </c>
      <c r="H243" s="151">
        <v>0</v>
      </c>
      <c r="I243" s="184">
        <v>9521.75</v>
      </c>
      <c r="J243" s="151">
        <v>12135445.15</v>
      </c>
      <c r="K243" s="184">
        <v>0</v>
      </c>
      <c r="L243" s="151">
        <v>12135445.15</v>
      </c>
    </row>
    <row r="244" spans="1:12" s="89" customFormat="1" ht="11.25">
      <c r="A244" s="147" t="s">
        <v>385</v>
      </c>
      <c r="B244" s="169"/>
      <c r="C244" s="169"/>
      <c r="D244" s="169"/>
      <c r="E244" s="148">
        <f aca="true" t="shared" si="16" ref="E244:L244">SUM(E243:E243)</f>
        <v>3781529.2</v>
      </c>
      <c r="F244" s="148">
        <f t="shared" si="16"/>
        <v>8363437.7</v>
      </c>
      <c r="G244" s="148">
        <f t="shared" si="16"/>
        <v>12144966.9</v>
      </c>
      <c r="H244" s="148">
        <f t="shared" si="16"/>
        <v>0</v>
      </c>
      <c r="I244" s="148">
        <f t="shared" si="16"/>
        <v>9521.75</v>
      </c>
      <c r="J244" s="148">
        <f t="shared" si="16"/>
        <v>12135445.15</v>
      </c>
      <c r="K244" s="148">
        <f t="shared" si="16"/>
        <v>0</v>
      </c>
      <c r="L244" s="148">
        <f t="shared" si="16"/>
        <v>12135445.15</v>
      </c>
    </row>
    <row r="245" spans="1:12" s="89" customFormat="1" ht="11.25">
      <c r="A245" s="150"/>
      <c r="B245" s="169"/>
      <c r="C245" s="169"/>
      <c r="D245" s="169"/>
      <c r="E245" s="151"/>
      <c r="F245" s="151"/>
      <c r="G245" s="184"/>
      <c r="H245" s="151"/>
      <c r="I245" s="184"/>
      <c r="J245" s="151"/>
      <c r="K245" s="184"/>
      <c r="L245" s="151"/>
    </row>
    <row r="246" spans="1:12" s="89" customFormat="1" ht="11.25">
      <c r="A246" s="147" t="s">
        <v>434</v>
      </c>
      <c r="B246" s="169"/>
      <c r="C246" s="169"/>
      <c r="D246" s="169"/>
      <c r="E246" s="151"/>
      <c r="F246" s="151"/>
      <c r="G246" s="184"/>
      <c r="H246" s="151"/>
      <c r="I246" s="184"/>
      <c r="J246" s="151"/>
      <c r="K246" s="184"/>
      <c r="L246" s="151"/>
    </row>
    <row r="247" spans="1:12" s="89" customFormat="1" ht="11.25">
      <c r="A247" s="150" t="s">
        <v>375</v>
      </c>
      <c r="B247" s="169"/>
      <c r="C247" s="169"/>
      <c r="D247" s="169"/>
      <c r="E247" s="151">
        <v>1017091.19</v>
      </c>
      <c r="F247" s="151">
        <v>452825.15</v>
      </c>
      <c r="G247" s="184">
        <v>1469916.34</v>
      </c>
      <c r="H247" s="151">
        <v>19531.14</v>
      </c>
      <c r="I247" s="184">
        <v>116128.3</v>
      </c>
      <c r="J247" s="151">
        <v>1334256.9</v>
      </c>
      <c r="K247" s="184">
        <v>0</v>
      </c>
      <c r="L247" s="151">
        <v>1334256.9</v>
      </c>
    </row>
    <row r="248" spans="1:12" s="89" customFormat="1" ht="11.25">
      <c r="A248" s="147" t="s">
        <v>435</v>
      </c>
      <c r="B248" s="169"/>
      <c r="C248" s="169"/>
      <c r="D248" s="169"/>
      <c r="E248" s="148">
        <f aca="true" t="shared" si="17" ref="E248:L248">SUM(E247:E247)</f>
        <v>1017091.19</v>
      </c>
      <c r="F248" s="148">
        <f t="shared" si="17"/>
        <v>452825.15</v>
      </c>
      <c r="G248" s="148">
        <f t="shared" si="17"/>
        <v>1469916.34</v>
      </c>
      <c r="H248" s="148">
        <f t="shared" si="17"/>
        <v>19531.14</v>
      </c>
      <c r="I248" s="148">
        <f t="shared" si="17"/>
        <v>116128.3</v>
      </c>
      <c r="J248" s="148">
        <f t="shared" si="17"/>
        <v>1334256.9</v>
      </c>
      <c r="K248" s="148">
        <f t="shared" si="17"/>
        <v>0</v>
      </c>
      <c r="L248" s="148">
        <f t="shared" si="17"/>
        <v>1334256.9</v>
      </c>
    </row>
    <row r="249" spans="1:12" s="89" customFormat="1" ht="11.25">
      <c r="A249" s="147"/>
      <c r="B249" s="169"/>
      <c r="C249" s="169"/>
      <c r="D249" s="169"/>
      <c r="E249" s="148"/>
      <c r="F249" s="148"/>
      <c r="G249" s="194"/>
      <c r="H249" s="148"/>
      <c r="I249" s="194"/>
      <c r="J249" s="148"/>
      <c r="K249" s="194"/>
      <c r="L249" s="148"/>
    </row>
    <row r="250" spans="1:12" s="89" customFormat="1" ht="11.25">
      <c r="A250" s="147" t="s">
        <v>436</v>
      </c>
      <c r="B250" s="169"/>
      <c r="C250" s="169"/>
      <c r="D250" s="169"/>
      <c r="E250" s="151"/>
      <c r="F250" s="151"/>
      <c r="G250" s="184"/>
      <c r="H250" s="151"/>
      <c r="I250" s="184"/>
      <c r="J250" s="151"/>
      <c r="K250" s="184"/>
      <c r="L250" s="151"/>
    </row>
    <row r="251" spans="1:12" s="89" customFormat="1" ht="11.25">
      <c r="A251" s="150" t="s">
        <v>463</v>
      </c>
      <c r="B251" s="169"/>
      <c r="C251" s="169"/>
      <c r="D251" s="169"/>
      <c r="E251" s="151">
        <v>0</v>
      </c>
      <c r="F251" s="151">
        <v>0</v>
      </c>
      <c r="G251" s="184">
        <v>0</v>
      </c>
      <c r="H251" s="151">
        <v>0</v>
      </c>
      <c r="I251" s="184">
        <v>166.08</v>
      </c>
      <c r="J251" s="151">
        <v>-166.08</v>
      </c>
      <c r="K251" s="184">
        <v>0</v>
      </c>
      <c r="L251" s="151">
        <v>-166.08</v>
      </c>
    </row>
    <row r="252" spans="1:12" s="89" customFormat="1" ht="11.25">
      <c r="A252" s="147" t="s">
        <v>511</v>
      </c>
      <c r="B252" s="169"/>
      <c r="C252" s="169"/>
      <c r="D252" s="169"/>
      <c r="E252" s="148">
        <f aca="true" t="shared" si="18" ref="E252:L252">SUM(E251:E251)</f>
        <v>0</v>
      </c>
      <c r="F252" s="148">
        <f t="shared" si="18"/>
        <v>0</v>
      </c>
      <c r="G252" s="148">
        <f t="shared" si="18"/>
        <v>0</v>
      </c>
      <c r="H252" s="148">
        <f t="shared" si="18"/>
        <v>0</v>
      </c>
      <c r="I252" s="148">
        <f t="shared" si="18"/>
        <v>166.08</v>
      </c>
      <c r="J252" s="148">
        <f t="shared" si="18"/>
        <v>-166.08</v>
      </c>
      <c r="K252" s="148">
        <f t="shared" si="18"/>
        <v>0</v>
      </c>
      <c r="L252" s="148">
        <f t="shared" si="18"/>
        <v>-166.08</v>
      </c>
    </row>
    <row r="253" spans="1:12" s="89" customFormat="1" ht="11.25">
      <c r="A253" s="147"/>
      <c r="B253" s="169"/>
      <c r="C253" s="169"/>
      <c r="D253" s="169"/>
      <c r="E253" s="148"/>
      <c r="F253" s="148"/>
      <c r="G253" s="194"/>
      <c r="H253" s="148"/>
      <c r="I253" s="194"/>
      <c r="J253" s="148"/>
      <c r="K253" s="194"/>
      <c r="L253" s="148"/>
    </row>
    <row r="254" spans="1:12" s="89" customFormat="1" ht="11.25">
      <c r="A254" s="153" t="s">
        <v>545</v>
      </c>
      <c r="B254" s="173"/>
      <c r="C254" s="173"/>
      <c r="D254" s="173"/>
      <c r="E254" s="154">
        <f aca="true" t="shared" si="19" ref="E254:L254">SUM(E244,E248,E252)</f>
        <v>4798620.390000001</v>
      </c>
      <c r="F254" s="154">
        <f t="shared" si="19"/>
        <v>8816262.85</v>
      </c>
      <c r="G254" s="154">
        <f t="shared" si="19"/>
        <v>13614883.24</v>
      </c>
      <c r="H254" s="154">
        <f t="shared" si="19"/>
        <v>19531.14</v>
      </c>
      <c r="I254" s="154">
        <f t="shared" si="19"/>
        <v>125816.13</v>
      </c>
      <c r="J254" s="154">
        <f t="shared" si="19"/>
        <v>13469535.97</v>
      </c>
      <c r="K254" s="154">
        <f t="shared" si="19"/>
        <v>0</v>
      </c>
      <c r="L254" s="154">
        <f t="shared" si="19"/>
        <v>13469535.97</v>
      </c>
    </row>
    <row r="256" spans="1:12" s="89" customFormat="1" ht="11.25">
      <c r="A256" s="162" t="s">
        <v>354</v>
      </c>
      <c r="B256" s="163"/>
      <c r="C256" s="163"/>
      <c r="D256" s="163"/>
      <c r="E256" s="164" t="s">
        <v>355</v>
      </c>
      <c r="F256" s="165"/>
      <c r="G256" s="165"/>
      <c r="H256" s="164" t="s">
        <v>208</v>
      </c>
      <c r="I256" s="165"/>
      <c r="J256" s="166" t="s">
        <v>356</v>
      </c>
      <c r="K256" s="166" t="s">
        <v>357</v>
      </c>
      <c r="L256" s="167" t="s">
        <v>358</v>
      </c>
    </row>
    <row r="257" spans="1:12" s="89" customFormat="1" ht="11.25">
      <c r="A257" s="168" t="s">
        <v>359</v>
      </c>
      <c r="B257" s="169"/>
      <c r="C257" s="170"/>
      <c r="D257" s="170"/>
      <c r="E257" s="164" t="s">
        <v>360</v>
      </c>
      <c r="F257" s="166" t="s">
        <v>361</v>
      </c>
      <c r="G257" s="164" t="s">
        <v>362</v>
      </c>
      <c r="H257" s="166" t="s">
        <v>363</v>
      </c>
      <c r="I257" s="166" t="s">
        <v>364</v>
      </c>
      <c r="J257" s="166"/>
      <c r="K257" s="166"/>
      <c r="L257" s="171"/>
    </row>
    <row r="258" spans="1:12" s="89" customFormat="1" ht="11.25">
      <c r="A258" s="168" t="s">
        <v>365</v>
      </c>
      <c r="B258" s="169"/>
      <c r="C258" s="169"/>
      <c r="D258" s="170"/>
      <c r="E258" s="164"/>
      <c r="F258" s="166"/>
      <c r="G258" s="164"/>
      <c r="H258" s="166"/>
      <c r="I258" s="166"/>
      <c r="J258" s="166"/>
      <c r="K258" s="166"/>
      <c r="L258" s="171"/>
    </row>
    <row r="259" spans="1:12" s="89" customFormat="1" ht="22.5" customHeight="1">
      <c r="A259" s="160" t="s">
        <v>366</v>
      </c>
      <c r="B259" s="172"/>
      <c r="C259" s="173"/>
      <c r="D259" s="172"/>
      <c r="E259" s="164"/>
      <c r="F259" s="166"/>
      <c r="G259" s="164"/>
      <c r="H259" s="166"/>
      <c r="I259" s="166"/>
      <c r="J259" s="166"/>
      <c r="K259" s="166"/>
      <c r="L259" s="174"/>
    </row>
    <row r="260" spans="1:12" s="89" customFormat="1" ht="11.25">
      <c r="A260" s="157" t="s">
        <v>367</v>
      </c>
      <c r="B260" s="175"/>
      <c r="C260" s="175"/>
      <c r="D260" s="175"/>
      <c r="E260" s="176"/>
      <c r="F260" s="176"/>
      <c r="G260" s="177"/>
      <c r="H260" s="176"/>
      <c r="I260" s="177"/>
      <c r="J260" s="178"/>
      <c r="K260" s="179"/>
      <c r="L260" s="178"/>
    </row>
    <row r="261" spans="1:12" s="89" customFormat="1" ht="11.25">
      <c r="A261" s="147" t="s">
        <v>546</v>
      </c>
      <c r="B261" s="169"/>
      <c r="C261" s="170"/>
      <c r="D261" s="170"/>
      <c r="E261" s="180"/>
      <c r="F261" s="180"/>
      <c r="G261" s="181"/>
      <c r="H261" s="180"/>
      <c r="I261" s="181"/>
      <c r="J261" s="182"/>
      <c r="K261" s="183"/>
      <c r="L261" s="182"/>
    </row>
    <row r="262" spans="1:12" s="89" customFormat="1" ht="11.25">
      <c r="A262" s="147" t="s">
        <v>369</v>
      </c>
      <c r="B262" s="169"/>
      <c r="C262" s="169"/>
      <c r="D262" s="169"/>
      <c r="E262" s="186"/>
      <c r="F262" s="186"/>
      <c r="G262" s="187"/>
      <c r="H262" s="186"/>
      <c r="I262" s="187"/>
      <c r="J262" s="186"/>
      <c r="K262" s="187"/>
      <c r="L262" s="186"/>
    </row>
    <row r="263" spans="1:12" s="89" customFormat="1" ht="11.25">
      <c r="A263" s="150" t="s">
        <v>375</v>
      </c>
      <c r="B263" s="169"/>
      <c r="C263" s="169"/>
      <c r="D263" s="169"/>
      <c r="E263" s="151">
        <v>22158.28</v>
      </c>
      <c r="F263" s="151">
        <v>117110.36</v>
      </c>
      <c r="G263" s="184">
        <v>139268.64</v>
      </c>
      <c r="H263" s="151">
        <v>604.89</v>
      </c>
      <c r="I263" s="184">
        <v>100816.93</v>
      </c>
      <c r="J263" s="151">
        <v>37846.82</v>
      </c>
      <c r="K263" s="184">
        <v>0</v>
      </c>
      <c r="L263" s="151">
        <v>37846.82</v>
      </c>
    </row>
    <row r="264" spans="1:12" s="89" customFormat="1" ht="11.25">
      <c r="A264" s="147" t="s">
        <v>385</v>
      </c>
      <c r="B264" s="169"/>
      <c r="C264" s="169"/>
      <c r="D264" s="169"/>
      <c r="E264" s="148">
        <f aca="true" t="shared" si="20" ref="E264:L264">SUM(E263:E263)</f>
        <v>22158.28</v>
      </c>
      <c r="F264" s="148">
        <f t="shared" si="20"/>
        <v>117110.36</v>
      </c>
      <c r="G264" s="148">
        <f t="shared" si="20"/>
        <v>139268.64</v>
      </c>
      <c r="H264" s="148">
        <f t="shared" si="20"/>
        <v>604.89</v>
      </c>
      <c r="I264" s="148">
        <f t="shared" si="20"/>
        <v>100816.93</v>
      </c>
      <c r="J264" s="148">
        <f t="shared" si="20"/>
        <v>37846.82</v>
      </c>
      <c r="K264" s="148">
        <f t="shared" si="20"/>
        <v>0</v>
      </c>
      <c r="L264" s="148">
        <f t="shared" si="20"/>
        <v>37846.82</v>
      </c>
    </row>
    <row r="265" spans="1:12" s="89" customFormat="1" ht="11.25">
      <c r="A265" s="150"/>
      <c r="B265" s="169"/>
      <c r="C265" s="169"/>
      <c r="D265" s="169"/>
      <c r="E265" s="151"/>
      <c r="F265" s="151"/>
      <c r="G265" s="184"/>
      <c r="H265" s="151"/>
      <c r="I265" s="184"/>
      <c r="J265" s="151"/>
      <c r="K265" s="184"/>
      <c r="L265" s="151"/>
    </row>
    <row r="266" spans="1:12" s="89" customFormat="1" ht="11.25">
      <c r="A266" s="147" t="s">
        <v>434</v>
      </c>
      <c r="B266" s="169"/>
      <c r="C266" s="169"/>
      <c r="D266" s="169"/>
      <c r="E266" s="151"/>
      <c r="F266" s="151"/>
      <c r="G266" s="184"/>
      <c r="H266" s="151"/>
      <c r="I266" s="184"/>
      <c r="J266" s="151"/>
      <c r="K266" s="184"/>
      <c r="L266" s="151"/>
    </row>
    <row r="267" spans="1:12" s="89" customFormat="1" ht="11.25">
      <c r="A267" s="150" t="s">
        <v>375</v>
      </c>
      <c r="B267" s="169"/>
      <c r="C267" s="169"/>
      <c r="D267" s="169"/>
      <c r="E267" s="151">
        <v>0</v>
      </c>
      <c r="F267" s="151">
        <v>0</v>
      </c>
      <c r="G267" s="184">
        <v>0</v>
      </c>
      <c r="H267" s="151">
        <v>0</v>
      </c>
      <c r="I267" s="184">
        <v>0</v>
      </c>
      <c r="J267" s="151">
        <v>0</v>
      </c>
      <c r="K267" s="184">
        <v>0</v>
      </c>
      <c r="L267" s="151">
        <v>0</v>
      </c>
    </row>
    <row r="268" spans="1:12" s="89" customFormat="1" ht="11.25">
      <c r="A268" s="147" t="s">
        <v>435</v>
      </c>
      <c r="B268" s="169"/>
      <c r="C268" s="169"/>
      <c r="D268" s="169"/>
      <c r="E268" s="148">
        <f aca="true" t="shared" si="21" ref="E268:L268">SUM(E267:E267)</f>
        <v>0</v>
      </c>
      <c r="F268" s="148">
        <f t="shared" si="21"/>
        <v>0</v>
      </c>
      <c r="G268" s="148">
        <f t="shared" si="21"/>
        <v>0</v>
      </c>
      <c r="H268" s="148">
        <f t="shared" si="21"/>
        <v>0</v>
      </c>
      <c r="I268" s="148">
        <f t="shared" si="21"/>
        <v>0</v>
      </c>
      <c r="J268" s="148">
        <f t="shared" si="21"/>
        <v>0</v>
      </c>
      <c r="K268" s="148">
        <f t="shared" si="21"/>
        <v>0</v>
      </c>
      <c r="L268" s="148">
        <f t="shared" si="21"/>
        <v>0</v>
      </c>
    </row>
    <row r="269" spans="1:12" s="89" customFormat="1" ht="11.25">
      <c r="A269" s="147"/>
      <c r="B269" s="169"/>
      <c r="C269" s="169"/>
      <c r="D269" s="169"/>
      <c r="E269" s="148"/>
      <c r="F269" s="148"/>
      <c r="G269" s="194"/>
      <c r="H269" s="148"/>
      <c r="I269" s="194"/>
      <c r="J269" s="148"/>
      <c r="K269" s="194"/>
      <c r="L269" s="148"/>
    </row>
    <row r="270" spans="1:12" s="89" customFormat="1" ht="11.25">
      <c r="A270" s="153" t="s">
        <v>547</v>
      </c>
      <c r="B270" s="173"/>
      <c r="C270" s="173"/>
      <c r="D270" s="173"/>
      <c r="E270" s="154">
        <f aca="true" t="shared" si="22" ref="E270:L270">SUM(E264,E268)</f>
        <v>22158.28</v>
      </c>
      <c r="F270" s="154">
        <f t="shared" si="22"/>
        <v>117110.36</v>
      </c>
      <c r="G270" s="154">
        <f t="shared" si="22"/>
        <v>139268.64</v>
      </c>
      <c r="H270" s="154">
        <f t="shared" si="22"/>
        <v>604.89</v>
      </c>
      <c r="I270" s="154">
        <f t="shared" si="22"/>
        <v>100816.93</v>
      </c>
      <c r="J270" s="154">
        <f t="shared" si="22"/>
        <v>37846.82</v>
      </c>
      <c r="K270" s="154">
        <f t="shared" si="22"/>
        <v>0</v>
      </c>
      <c r="L270" s="154">
        <f t="shared" si="22"/>
        <v>37846.82</v>
      </c>
    </row>
    <row r="271" spans="1:12" ht="12.75">
      <c r="A271" s="108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1"/>
    </row>
    <row r="272" spans="1:12" s="89" customFormat="1" ht="11.25">
      <c r="A272" s="195" t="s">
        <v>548</v>
      </c>
      <c r="B272" s="196"/>
      <c r="C272" s="196"/>
      <c r="D272" s="196"/>
      <c r="E272" s="61">
        <f aca="true" t="shared" si="23" ref="E272:L272">SUM(A1,E180,E215,E233,E254,E270)</f>
        <v>-12617070.62</v>
      </c>
      <c r="F272" s="61">
        <f t="shared" si="23"/>
        <v>373369252.8600001</v>
      </c>
      <c r="G272" s="61">
        <f t="shared" si="23"/>
        <v>360752182.24000007</v>
      </c>
      <c r="H272" s="61">
        <f t="shared" si="23"/>
        <v>28831775.47</v>
      </c>
      <c r="I272" s="61">
        <f t="shared" si="23"/>
        <v>41623145.77000001</v>
      </c>
      <c r="J272" s="61">
        <f t="shared" si="23"/>
        <v>290297261</v>
      </c>
      <c r="K272" s="61">
        <f t="shared" si="23"/>
        <v>0</v>
      </c>
      <c r="L272" s="61">
        <f t="shared" si="23"/>
        <v>290297261</v>
      </c>
    </row>
    <row r="275" spans="1:12" s="89" customFormat="1" ht="11.25">
      <c r="A275" s="162" t="s">
        <v>354</v>
      </c>
      <c r="B275" s="163"/>
      <c r="C275" s="163"/>
      <c r="D275" s="163"/>
      <c r="E275" s="164" t="s">
        <v>355</v>
      </c>
      <c r="F275" s="165"/>
      <c r="G275" s="165"/>
      <c r="H275" s="164" t="s">
        <v>208</v>
      </c>
      <c r="I275" s="165"/>
      <c r="J275" s="166" t="s">
        <v>356</v>
      </c>
      <c r="K275" s="166" t="s">
        <v>357</v>
      </c>
      <c r="L275" s="167" t="s">
        <v>358</v>
      </c>
    </row>
    <row r="276" spans="1:12" s="89" customFormat="1" ht="11.25">
      <c r="A276" s="168" t="s">
        <v>359</v>
      </c>
      <c r="B276" s="169"/>
      <c r="C276" s="170"/>
      <c r="D276" s="170"/>
      <c r="E276" s="164" t="s">
        <v>360</v>
      </c>
      <c r="F276" s="166" t="s">
        <v>361</v>
      </c>
      <c r="G276" s="164" t="s">
        <v>362</v>
      </c>
      <c r="H276" s="166" t="s">
        <v>363</v>
      </c>
      <c r="I276" s="166" t="s">
        <v>364</v>
      </c>
      <c r="J276" s="166"/>
      <c r="K276" s="166"/>
      <c r="L276" s="171"/>
    </row>
    <row r="277" spans="1:12" s="89" customFormat="1" ht="11.25">
      <c r="A277" s="168" t="s">
        <v>365</v>
      </c>
      <c r="B277" s="169"/>
      <c r="C277" s="169"/>
      <c r="D277" s="170"/>
      <c r="E277" s="164"/>
      <c r="F277" s="166"/>
      <c r="G277" s="164"/>
      <c r="H277" s="166"/>
      <c r="I277" s="166"/>
      <c r="J277" s="166"/>
      <c r="K277" s="166"/>
      <c r="L277" s="171"/>
    </row>
    <row r="278" spans="1:12" s="89" customFormat="1" ht="22.5" customHeight="1">
      <c r="A278" s="160" t="s">
        <v>366</v>
      </c>
      <c r="B278" s="172"/>
      <c r="C278" s="173"/>
      <c r="D278" s="172"/>
      <c r="E278" s="164"/>
      <c r="F278" s="166"/>
      <c r="G278" s="164"/>
      <c r="H278" s="166"/>
      <c r="I278" s="166"/>
      <c r="J278" s="166"/>
      <c r="K278" s="166"/>
      <c r="L278" s="174"/>
    </row>
    <row r="279" spans="1:12" s="89" customFormat="1" ht="11.25">
      <c r="A279" s="157" t="s">
        <v>549</v>
      </c>
      <c r="B279" s="175"/>
      <c r="C279" s="175"/>
      <c r="D279" s="175"/>
      <c r="E279" s="176"/>
      <c r="F279" s="176"/>
      <c r="G279" s="177"/>
      <c r="H279" s="176"/>
      <c r="I279" s="177"/>
      <c r="J279" s="178"/>
      <c r="K279" s="179"/>
      <c r="L279" s="178"/>
    </row>
    <row r="280" spans="1:12" s="89" customFormat="1" ht="11.25">
      <c r="A280" s="147" t="s">
        <v>550</v>
      </c>
      <c r="B280" s="169"/>
      <c r="C280" s="170"/>
      <c r="D280" s="170"/>
      <c r="E280" s="180"/>
      <c r="F280" s="180"/>
      <c r="G280" s="181"/>
      <c r="H280" s="180"/>
      <c r="I280" s="181"/>
      <c r="J280" s="182"/>
      <c r="K280" s="183"/>
      <c r="L280" s="182"/>
    </row>
    <row r="281" spans="1:12" s="89" customFormat="1" ht="11.25">
      <c r="A281" s="147" t="s">
        <v>369</v>
      </c>
      <c r="B281" s="169"/>
      <c r="C281" s="169"/>
      <c r="D281" s="169"/>
      <c r="E281" s="186"/>
      <c r="F281" s="186"/>
      <c r="G281" s="187"/>
      <c r="H281" s="186"/>
      <c r="I281" s="187"/>
      <c r="J281" s="186"/>
      <c r="K281" s="187"/>
      <c r="L281" s="186"/>
    </row>
    <row r="282" spans="1:12" s="89" customFormat="1" ht="11.25">
      <c r="A282" s="150" t="s">
        <v>375</v>
      </c>
      <c r="B282" s="169"/>
      <c r="C282" s="169"/>
      <c r="D282" s="169"/>
      <c r="E282" s="151">
        <v>450280.36</v>
      </c>
      <c r="F282" s="151">
        <v>451393.71</v>
      </c>
      <c r="G282" s="184">
        <v>901674.07</v>
      </c>
      <c r="H282" s="151">
        <v>109786.85</v>
      </c>
      <c r="I282" s="184">
        <v>85679.07</v>
      </c>
      <c r="J282" s="151">
        <v>706208.15</v>
      </c>
      <c r="K282" s="184">
        <v>0</v>
      </c>
      <c r="L282" s="151">
        <v>706208.15</v>
      </c>
    </row>
    <row r="283" spans="1:12" s="89" customFormat="1" ht="11.25">
      <c r="A283" s="147" t="s">
        <v>385</v>
      </c>
      <c r="B283" s="169"/>
      <c r="C283" s="169"/>
      <c r="D283" s="169"/>
      <c r="E283" s="148">
        <f aca="true" t="shared" si="24" ref="E283:L283">SUM(E282:E282)</f>
        <v>450280.36</v>
      </c>
      <c r="F283" s="148">
        <f t="shared" si="24"/>
        <v>451393.71</v>
      </c>
      <c r="G283" s="148">
        <f t="shared" si="24"/>
        <v>901674.07</v>
      </c>
      <c r="H283" s="148">
        <f t="shared" si="24"/>
        <v>109786.85</v>
      </c>
      <c r="I283" s="148">
        <f t="shared" si="24"/>
        <v>85679.07</v>
      </c>
      <c r="J283" s="148">
        <f t="shared" si="24"/>
        <v>706208.15</v>
      </c>
      <c r="K283" s="148">
        <f t="shared" si="24"/>
        <v>0</v>
      </c>
      <c r="L283" s="148">
        <f t="shared" si="24"/>
        <v>706208.15</v>
      </c>
    </row>
    <row r="284" spans="1:12" s="89" customFormat="1" ht="11.25">
      <c r="A284" s="150"/>
      <c r="B284" s="169"/>
      <c r="C284" s="169"/>
      <c r="D284" s="169"/>
      <c r="E284" s="151"/>
      <c r="F284" s="151"/>
      <c r="G284" s="184"/>
      <c r="H284" s="151"/>
      <c r="I284" s="184"/>
      <c r="J284" s="151"/>
      <c r="K284" s="184"/>
      <c r="L284" s="151"/>
    </row>
    <row r="285" spans="1:12" s="89" customFormat="1" ht="11.25">
      <c r="A285" s="153" t="s">
        <v>551</v>
      </c>
      <c r="B285" s="173"/>
      <c r="C285" s="173"/>
      <c r="D285" s="173"/>
      <c r="E285" s="154">
        <f aca="true" t="shared" si="25" ref="E285:L285">SUM(E283)</f>
        <v>450280.36</v>
      </c>
      <c r="F285" s="154">
        <f t="shared" si="25"/>
        <v>451393.71</v>
      </c>
      <c r="G285" s="154">
        <f t="shared" si="25"/>
        <v>901674.07</v>
      </c>
      <c r="H285" s="154">
        <f t="shared" si="25"/>
        <v>109786.85</v>
      </c>
      <c r="I285" s="154">
        <f t="shared" si="25"/>
        <v>85679.07</v>
      </c>
      <c r="J285" s="154">
        <f t="shared" si="25"/>
        <v>706208.15</v>
      </c>
      <c r="K285" s="154">
        <f t="shared" si="25"/>
        <v>0</v>
      </c>
      <c r="L285" s="154">
        <f t="shared" si="25"/>
        <v>706208.15</v>
      </c>
    </row>
    <row r="286" spans="1:12" ht="12.75">
      <c r="A286" s="108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1"/>
    </row>
    <row r="287" spans="1:12" s="89" customFormat="1" ht="11.25">
      <c r="A287" s="195" t="s">
        <v>552</v>
      </c>
      <c r="B287" s="196"/>
      <c r="C287" s="196"/>
      <c r="D287" s="196"/>
      <c r="E287" s="61">
        <f aca="true" t="shared" si="26" ref="E287:L287">SUM(E285)</f>
        <v>450280.36</v>
      </c>
      <c r="F287" s="61">
        <f t="shared" si="26"/>
        <v>451393.71</v>
      </c>
      <c r="G287" s="61">
        <f t="shared" si="26"/>
        <v>901674.07</v>
      </c>
      <c r="H287" s="61">
        <f t="shared" si="26"/>
        <v>109786.85</v>
      </c>
      <c r="I287" s="61">
        <f t="shared" si="26"/>
        <v>85679.07</v>
      </c>
      <c r="J287" s="61">
        <f t="shared" si="26"/>
        <v>706208.15</v>
      </c>
      <c r="K287" s="61">
        <f t="shared" si="26"/>
        <v>0</v>
      </c>
      <c r="L287" s="61">
        <f t="shared" si="26"/>
        <v>706208.15</v>
      </c>
    </row>
    <row r="289" spans="1:12" ht="12.75">
      <c r="A289" s="195" t="s">
        <v>271</v>
      </c>
      <c r="B289" s="196"/>
      <c r="C289" s="196"/>
      <c r="D289" s="196"/>
      <c r="E289" s="61">
        <f aca="true" t="shared" si="27" ref="E289:L289">SUM(E272,E287)</f>
        <v>-12166790.26</v>
      </c>
      <c r="F289" s="61">
        <f t="shared" si="27"/>
        <v>373820646.57000005</v>
      </c>
      <c r="G289" s="61">
        <f t="shared" si="27"/>
        <v>361653856.31000006</v>
      </c>
      <c r="H289" s="61">
        <f t="shared" si="27"/>
        <v>28941562.32</v>
      </c>
      <c r="I289" s="61">
        <f t="shared" si="27"/>
        <v>41708824.84000001</v>
      </c>
      <c r="J289" s="61">
        <f t="shared" si="27"/>
        <v>291003469.15</v>
      </c>
      <c r="K289" s="61">
        <f t="shared" si="27"/>
        <v>0</v>
      </c>
      <c r="L289" s="61">
        <f t="shared" si="27"/>
        <v>291003469.15</v>
      </c>
    </row>
    <row r="290" spans="1:12" s="89" customFormat="1" ht="11.25">
      <c r="A290" s="85"/>
      <c r="E290" s="188"/>
      <c r="F290" s="188"/>
      <c r="G290" s="188"/>
      <c r="H290" s="188"/>
      <c r="I290" s="188"/>
      <c r="J290" s="188"/>
      <c r="K290" s="188"/>
      <c r="L290" s="188"/>
    </row>
    <row r="291" spans="1:12" s="89" customFormat="1" ht="11.25">
      <c r="A291" s="85"/>
      <c r="E291" s="188"/>
      <c r="F291" s="188"/>
      <c r="G291" s="188"/>
      <c r="H291" s="188"/>
      <c r="I291" s="188"/>
      <c r="J291" s="188"/>
      <c r="K291" s="188"/>
      <c r="L291" s="188"/>
    </row>
    <row r="292" ht="12.75">
      <c r="A292" s="197" t="s">
        <v>553</v>
      </c>
    </row>
    <row r="293" ht="12.75">
      <c r="A293" s="197" t="s">
        <v>554</v>
      </c>
    </row>
    <row r="295" spans="3:10" ht="12.75">
      <c r="C295" s="62"/>
      <c r="D295" s="62"/>
      <c r="I295" s="62"/>
      <c r="J295" s="62"/>
    </row>
    <row r="296" spans="3:10" ht="12.75">
      <c r="C296" s="138" t="s">
        <v>41</v>
      </c>
      <c r="D296" s="138"/>
      <c r="I296" s="138" t="s">
        <v>42</v>
      </c>
      <c r="J296" s="138"/>
    </row>
    <row r="297" spans="3:10" ht="12.75">
      <c r="C297" s="139" t="s">
        <v>45</v>
      </c>
      <c r="D297" s="139"/>
      <c r="I297" s="139" t="s">
        <v>43</v>
      </c>
      <c r="J297" s="139"/>
    </row>
  </sheetData>
  <sheetProtection/>
  <mergeCells count="65">
    <mergeCell ref="I276:I278"/>
    <mergeCell ref="C296:D296"/>
    <mergeCell ref="I296:J296"/>
    <mergeCell ref="C297:D297"/>
    <mergeCell ref="I297:J297"/>
    <mergeCell ref="I257:I259"/>
    <mergeCell ref="E275:G275"/>
    <mergeCell ref="H275:I275"/>
    <mergeCell ref="J275:J278"/>
    <mergeCell ref="K275:K278"/>
    <mergeCell ref="L275:L278"/>
    <mergeCell ref="E276:E278"/>
    <mergeCell ref="F276:F278"/>
    <mergeCell ref="G276:G278"/>
    <mergeCell ref="H276:H278"/>
    <mergeCell ref="I237:I239"/>
    <mergeCell ref="E256:G256"/>
    <mergeCell ref="H256:I256"/>
    <mergeCell ref="J256:J259"/>
    <mergeCell ref="K256:K259"/>
    <mergeCell ref="L256:L259"/>
    <mergeCell ref="E257:E259"/>
    <mergeCell ref="F257:F259"/>
    <mergeCell ref="G257:G259"/>
    <mergeCell ref="H257:H259"/>
    <mergeCell ref="I219:I221"/>
    <mergeCell ref="E236:G236"/>
    <mergeCell ref="H236:I236"/>
    <mergeCell ref="J236:J239"/>
    <mergeCell ref="K236:K239"/>
    <mergeCell ref="L236:L239"/>
    <mergeCell ref="E237:E239"/>
    <mergeCell ref="F237:F239"/>
    <mergeCell ref="G237:G239"/>
    <mergeCell ref="H237:H239"/>
    <mergeCell ref="I183:I185"/>
    <mergeCell ref="E218:G218"/>
    <mergeCell ref="H218:I218"/>
    <mergeCell ref="J218:J221"/>
    <mergeCell ref="K218:K221"/>
    <mergeCell ref="L218:L221"/>
    <mergeCell ref="E219:E221"/>
    <mergeCell ref="F219:F221"/>
    <mergeCell ref="G219:G221"/>
    <mergeCell ref="H219:H221"/>
    <mergeCell ref="I9:I11"/>
    <mergeCell ref="E182:G182"/>
    <mergeCell ref="H182:I182"/>
    <mergeCell ref="J182:J185"/>
    <mergeCell ref="K182:K185"/>
    <mergeCell ref="L182:L185"/>
    <mergeCell ref="E183:E185"/>
    <mergeCell ref="F183:F185"/>
    <mergeCell ref="G183:G185"/>
    <mergeCell ref="H183:H185"/>
    <mergeCell ref="A1:L3"/>
    <mergeCell ref="E8:G8"/>
    <mergeCell ref="H8:I8"/>
    <mergeCell ref="J8:J11"/>
    <mergeCell ref="K8:K11"/>
    <mergeCell ref="L8:L11"/>
    <mergeCell ref="E9:E11"/>
    <mergeCell ref="F9:F11"/>
    <mergeCell ref="G9:G11"/>
    <mergeCell ref="H9:H11"/>
  </mergeCells>
  <printOptions horizontalCentered="1"/>
  <pageMargins left="0.1968503937007874" right="0.1968503937007874" top="0.3937007874015748" bottom="0" header="0" footer="0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</dc:creator>
  <cp:keywords/>
  <dc:description/>
  <cp:lastModifiedBy>Contabilidade Luis</cp:lastModifiedBy>
  <cp:lastPrinted>2016-03-18T17:36:19Z</cp:lastPrinted>
  <dcterms:created xsi:type="dcterms:W3CDTF">2011-05-23T18:46:02Z</dcterms:created>
  <dcterms:modified xsi:type="dcterms:W3CDTF">2016-07-25T12:34:55Z</dcterms:modified>
  <cp:category/>
  <cp:version/>
  <cp:contentType/>
  <cp:contentStatus/>
</cp:coreProperties>
</file>