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820" activeTab="0"/>
  </bookViews>
  <sheets>
    <sheet name="Desp Pessoal" sheetId="1" r:id="rId1"/>
    <sheet name="Rel. Gestão Fiscal" sheetId="2" r:id="rId2"/>
    <sheet name="DCL - GERAL" sheetId="3" r:id="rId3"/>
    <sheet name="DCL - RPPS" sheetId="4" r:id="rId4"/>
    <sheet name="NÃO publicar esta AB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Contabilidade Luis</author>
  </authors>
  <commentList>
    <comment ref="A16" authorId="0">
      <text>
        <r>
          <rPr>
            <b/>
            <sz val="14"/>
            <rFont val="Tahoma"/>
            <family val="2"/>
          </rPr>
          <t>3.1.90.11.XX - 3.1.90.11.60</t>
        </r>
      </text>
    </comment>
    <comment ref="A17" authorId="0">
      <text>
        <r>
          <rPr>
            <b/>
            <sz val="14"/>
            <rFont val="Tahoma"/>
            <family val="2"/>
          </rPr>
          <t>3.1.90.04.XX</t>
        </r>
      </text>
    </comment>
    <comment ref="A18" authorId="0">
      <text>
        <r>
          <rPr>
            <b/>
            <sz val="14"/>
            <rFont val="Tahoma"/>
            <family val="2"/>
          </rPr>
          <t>3.3.90.34.XX</t>
        </r>
      </text>
    </comment>
    <comment ref="A19" authorId="0">
      <text>
        <r>
          <rPr>
            <b/>
            <sz val="14"/>
            <rFont val="Tahoma"/>
            <family val="2"/>
          </rPr>
          <t>3.1.90.11.60</t>
        </r>
      </text>
    </comment>
    <comment ref="A20" authorId="0">
      <text>
        <r>
          <rPr>
            <b/>
            <sz val="14"/>
            <rFont val="Tahoma"/>
            <family val="2"/>
          </rPr>
          <t>3.1.90.07.XX + 3.1.90.13.XX + 3.1.91.07.XX + 3.1.91.13.XX</t>
        </r>
      </text>
    </comment>
    <comment ref="A21" authorId="0">
      <text>
        <r>
          <rPr>
            <b/>
            <sz val="14"/>
            <rFont val="Tahoma"/>
            <family val="2"/>
          </rPr>
          <t xml:space="preserve">3.1.90.01.XX + 3.1.90.03.XX + 3.1.90.05.XX + 3.3.90.01.XX + 3.3.90.03.XX + 3.3.90.05.XX </t>
        </r>
      </text>
    </comment>
    <comment ref="A22" authorId="0">
      <text>
        <r>
          <rPr>
            <b/>
            <sz val="14"/>
            <rFont val="Tahoma"/>
            <family val="2"/>
          </rPr>
          <t>3.1.90.16.XX + 3.1.90.67.XX + 3.1.90.96.XX</t>
        </r>
      </text>
    </comment>
    <comment ref="A23" authorId="0">
      <text>
        <r>
          <rPr>
            <b/>
            <sz val="14"/>
            <rFont val="Tahoma"/>
            <family val="2"/>
          </rPr>
          <t>3.1.90.92.XX</t>
        </r>
      </text>
    </comment>
    <comment ref="A24" authorId="0">
      <text>
        <r>
          <rPr>
            <b/>
            <sz val="14"/>
            <rFont val="Tahoma"/>
            <family val="2"/>
          </rPr>
          <t>3.1.90.91.XX</t>
        </r>
      </text>
    </comment>
    <comment ref="A25" authorId="0">
      <text>
        <r>
          <rPr>
            <b/>
            <sz val="14"/>
            <rFont val="Tahoma"/>
            <family val="2"/>
          </rPr>
          <t>3.1.90.94.XX</t>
        </r>
      </text>
    </comment>
    <comment ref="A29" authorId="0">
      <text>
        <r>
          <rPr>
            <b/>
            <sz val="14"/>
            <rFont val="Tahoma"/>
            <family val="2"/>
          </rPr>
          <t>3.1.90.94.15</t>
        </r>
      </text>
    </comment>
    <comment ref="A30" authorId="0">
      <text>
        <r>
          <rPr>
            <b/>
            <sz val="14"/>
            <rFont val="Tahoma"/>
            <family val="2"/>
          </rPr>
          <t>3.1.90.94.16 + 3.1.90.94.13 + 3.1.90.94.11</t>
        </r>
      </text>
    </comment>
    <comment ref="A31" authorId="0">
      <text>
        <r>
          <rPr>
            <b/>
            <sz val="14"/>
            <rFont val="Tahoma"/>
            <family val="2"/>
          </rPr>
          <t>3.1.90.91.XX + 3.1.90.92.XX</t>
        </r>
      </text>
    </comment>
    <comment ref="A32" authorId="0">
      <text>
        <r>
          <rPr>
            <b/>
            <sz val="14"/>
            <rFont val="Tahoma"/>
            <family val="2"/>
          </rPr>
          <t>IGUAL AO 06 INATIVOS E PENSIONISTAS - 3.1.90.05.01 - 3.1.90.05.99</t>
        </r>
      </text>
    </comment>
  </commentList>
</comments>
</file>

<file path=xl/sharedStrings.xml><?xml version="1.0" encoding="utf-8"?>
<sst xmlns="http://schemas.openxmlformats.org/spreadsheetml/2006/main" count="194" uniqueCount="122">
  <si>
    <t>EVOLUÇÃO DA DESPESA LÍQUIDA NOS ÚLTIMOS DOZE 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</si>
  <si>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</si>
  <si>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</si>
  <si>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</si>
  <si>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</si>
  <si>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</si>
  <si>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</si>
  <si>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</si>
  <si>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</si>
  <si>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</si>
  <si>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</si>
  <si>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</si>
  <si>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</si>
  <si>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TOTAIS</t>
  </si>
  <si>
    <t>DESPESAS COM PESSOAL</t>
  </si>
  <si>
    <t>02 CONTRATAÇÃO TEMPORÁRIA</t>
  </si>
  <si>
    <t>03 TERCEIRIZAÇÃO DE MÃO-DE-OBRA (ART.18 PÁR. 1º L.R.F.</t>
  </si>
  <si>
    <t>04 REMUNERAÇÃO DOS AGENTES POLITICOS</t>
  </si>
  <si>
    <t>05 ENCARGOS SOCIAIS</t>
  </si>
  <si>
    <t>09 DESPESAS DE EXERCÍCIOS ANTERIORES</t>
  </si>
  <si>
    <t>SUBTOTAL(I)</t>
  </si>
  <si>
    <t>DESPESAS NÃO COMPUTADAS</t>
  </si>
  <si>
    <t>04 DESPESA COM INATIVOS E PENSIONISTAS CUSTEADAS COM RECURSOS VINCULADOS</t>
  </si>
  <si>
    <t>SUBTOTAL(II)</t>
  </si>
  <si>
    <t>TOTAL LIQUIDO (I-II)</t>
  </si>
  <si>
    <t>REINALDO NOGUEIRA LOPES CRUZ</t>
  </si>
  <si>
    <t>ROMEU SÉRGIO COLAN</t>
  </si>
  <si>
    <t xml:space="preserve">PREFEITO MUNICIPAL - </t>
  </si>
  <si>
    <t>CONTADOR - CRC-SP 127629</t>
  </si>
  <si>
    <t xml:space="preserve">            PREFEITURA MUNICIPAL DE INDAIATUBA</t>
  </si>
  <si>
    <t>01 VENCIMENTO E VANTAGENS FICHAS - PESSOAL ATIVO</t>
  </si>
  <si>
    <t>06 INATIVOS E PENSIONISTAS</t>
  </si>
  <si>
    <t>08 OUTRAS DESPESAS E OBRIGAÇÕES (VÁRIAVEIS , PASEP,ETC...)</t>
  </si>
  <si>
    <t>10 SENTENÇAS JUDICIAIS</t>
  </si>
  <si>
    <t>11 INDENIZAÇÕES E RESTITUIÇÕES TRABALHISTAS</t>
  </si>
  <si>
    <t>01 INDENIZAÇÃO POR DEMISSÕES</t>
  </si>
  <si>
    <t>02 INCENTIVO A DEMISSÃO VOLUNTÁRIA</t>
  </si>
  <si>
    <t>03 DECORRENTES DE DECISÃO JUDICIAL E EXERCÍCIOS ANTERIORES</t>
  </si>
  <si>
    <t>3.1.90.11.60</t>
  </si>
  <si>
    <t>3.1.90.11.XX exceto o 3.1.90.11.60</t>
  </si>
  <si>
    <t>3.1.90.04.XX</t>
  </si>
  <si>
    <t>3.3.90.34.XX</t>
  </si>
  <si>
    <t>3.1.90.07.XX + 3.1.90.13.XX + 3.1.91.07.XX + 3.1.91.13.XX</t>
  </si>
  <si>
    <t>3.1.90.05.XX</t>
  </si>
  <si>
    <t>3.1.90.92.XX</t>
  </si>
  <si>
    <t>3.1.90.91.XX</t>
  </si>
  <si>
    <t>3.1.90.94.XX</t>
  </si>
  <si>
    <t>IGUAL AO 06 INATIVOS E PENSIONISTAS</t>
  </si>
  <si>
    <t>3.1.90.01.XX + 3.1.90.03.XX + 3.3.90.01.XX + 3.3.90.03.XX</t>
  </si>
  <si>
    <t>07 OUTROS BENEFÍCIOS ASSISTÊNCIAIS</t>
  </si>
  <si>
    <t>3.1.90.94.15</t>
  </si>
  <si>
    <t>3.1.90.94.16 + 3.1.90.94.13 + 3.1.90.94.11</t>
  </si>
  <si>
    <t>3.1.90.91.XX + 3.1.90.92.XX</t>
  </si>
  <si>
    <t>3.1.90.16.XX + 3.1.90.67.XX + 3.1.90.96.XX + 3.3.90.47.12</t>
  </si>
  <si>
    <t>01 VENCIMENTO E VANTAGENS FIXAS - PESSOAL ATIVO</t>
  </si>
  <si>
    <t>NILSON ALCIDES GASPAR</t>
  </si>
  <si>
    <t>PREFEITO MUNICIPAL</t>
  </si>
  <si>
    <t>LUIS HENRIQUE BORTOLETTO</t>
  </si>
  <si>
    <t>CRC-SP 289944</t>
  </si>
  <si>
    <t>DIRETOR DE ÁREA E OU SERVIÇOS</t>
  </si>
  <si>
    <t>Demonstrativo de Apuração das Despesas com Pessoal - EXECUTIVO -  Período: 2º Quadrimestre (2017)</t>
  </si>
  <si>
    <t>PREFEITURA MUNICIPAL DE INDAIATUBA</t>
  </si>
  <si>
    <t>Relatório de Gestão Fiscal - Poder Executivo - Período: 2º Quadrimestre - Exercício 2017</t>
  </si>
  <si>
    <t>LRF, art 48</t>
  </si>
  <si>
    <t>QUADRO COMPARATIVO COM LIMITES DA LRF</t>
  </si>
  <si>
    <t>1º Quadrimestre</t>
  </si>
  <si>
    <t>2º Quadrimestre</t>
  </si>
  <si>
    <t>3º Quadrimestre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</si>
  <si>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</si>
  <si>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</si>
  <si>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</si>
  <si>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</si>
  <si>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</si>
  <si>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</si>
  <si>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</si>
  <si>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</si>
  <si>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</si>
  <si>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</si>
  <si>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</si>
  <si>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</si>
  <si>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</si>
  <si>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</si>
  <si>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</si>
  <si>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</si>
  <si>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</si>
  <si>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</si>
  <si>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Demonstrativo de Apuração da Dívida Consolidada Líquida - D.C.L. - Período: 2º Quadrimestre - Exercício 2017</t>
  </si>
  <si>
    <t>Especificação</t>
  </si>
  <si>
    <t>Saldo Exercício Anterior</t>
  </si>
  <si>
    <t>Saldo do Exercício de 2017</t>
  </si>
  <si>
    <t>DÍVIDA CONSOLIDADA - DC (I)</t>
  </si>
  <si>
    <t>DÍVIDA MOBILIÁRIA</t>
  </si>
  <si>
    <t>DÍVIDA CONTRATUAL</t>
  </si>
  <si>
    <t>PRECATÓRIOS POSTERIORES A 5.5.2000(inclusive) - V.Ñ.P.</t>
  </si>
  <si>
    <t>OUTRAS DÍVIDAS</t>
  </si>
  <si>
    <t>DEDUÇÕES (II)</t>
  </si>
  <si>
    <t>ATIVO DISPONÍVEL</t>
  </si>
  <si>
    <t>HAVERES FINANCEIROS</t>
  </si>
  <si>
    <t>(-) RESTOS A PAGAR PROCESSADOS</t>
  </si>
  <si>
    <t>DÍV. CONSOLID. LÍQUIDA (DCL)=(I-II)</t>
  </si>
  <si>
    <t>RECEITA CORRENTE LÍQUIDA - RCL</t>
  </si>
  <si>
    <t>% DA DC SOBRE A RCL</t>
  </si>
  <si>
    <t>% DA DCL SOBRE A RCL</t>
  </si>
  <si>
    <t>% SENADO FEDERAL</t>
  </si>
  <si>
    <t>DETALHE DA DÍVIDA CONTRATUAL</t>
  </si>
  <si>
    <t>PARCELAMENTO DE DÍVIDAS</t>
  </si>
  <si>
    <t>DE TRIBUTOS</t>
  </si>
  <si>
    <t>DE CONTRIBUIÇÕES SOCIAIS</t>
  </si>
  <si>
    <t>PREVIDENCÁRIAS</t>
  </si>
  <si>
    <t>DEMAIS CONTRIBUIÇÕES SOCIAIS</t>
  </si>
  <si>
    <t>DO FGTS</t>
  </si>
  <si>
    <t>DEMAIS DÍVIDAS CONTRATUAIS</t>
  </si>
  <si>
    <t>OUTROS VALORES NÃO INTEGRANTES DA DC</t>
  </si>
  <si>
    <t>PRECATÓRIOS ANTERIORES A 5.5.2000</t>
  </si>
  <si>
    <t>INSUFICIÊNCIA FINANCEIRA</t>
  </si>
  <si>
    <t>DEPÓSITOS</t>
  </si>
  <si>
    <t>R.P. NÃO PROCESSADOS DE EXERC. ANT.</t>
  </si>
  <si>
    <t>ANTECIPAÇÃO DE RECEITA ORÇAMENTÁRIA - ARO</t>
  </si>
  <si>
    <t>Demonstrativo de Apuração da Dívida Consolidada Líquida - D.C.L. - Período: 2º Quadrimestre - Exercício 2017 (Previdenciário)</t>
  </si>
  <si>
    <t>DÍVIDA CONSOLIDADA PREVIDENCIÁRIA - DC (I)</t>
  </si>
  <si>
    <t>PASSIVO ATUARIAL</t>
  </si>
  <si>
    <t>RESTOS A PAGAR PROCESSADOS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</si>
</sst>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_ ;\-#,##0.00\ "/>
    <numFmt numFmtId="171" formatCode="0.0000"/>
    <numFmt numFmtId="172" formatCode="#,##0.0000_ ;\-#,##0.0000\ "/>
    <numFmt numFmtId="173" formatCode="#,##0.0000"/>
    <numFmt numFmtId="174" formatCode="_(* #,##0.00_);_(* \(#,##0.00\);_(* &quot;-&quot;??_);_(@_)"/>
    <numFmt numFmtId="175" formatCode="_(* #,##0.0000_);_(* \(#,##0.0000\);_(* &quot;-&quot;??_);_(@_)"/>
  </numFmts>
  <fonts count="46">
    <font>
      <sz val="10"/>
      <name val="Arial"/>
      <family val="0"/>
    </font>
    <font>
      <b/>
      <sz val="8.25"/>
      <name val="Arial"/>
      <family val="2"/>
    </font>
    <font>
      <sz val="8.25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8"/>
      <name val="Arial"/>
      <family val="0"/>
    </font>
    <font>
      <b/>
      <sz val="14"/>
      <name val="Tahoma"/>
      <family val="2"/>
    </font>
    <font>
      <sz val="10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name val="MS Sans Serif"/>
      <family val="2"/>
    </font>
    <font>
      <b/>
      <sz val="10"/>
      <name val="Arial"/>
      <family val="2"/>
    </font>
    <font>
      <b/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170" fontId="0" fillId="0" borderId="15" xfId="51" applyNumberFormat="1" applyBorder="1" applyAlignment="1">
      <alignment/>
    </xf>
    <xf numFmtId="170" fontId="0" fillId="0" borderId="0" xfId="51" applyNumberFormat="1" applyBorder="1" applyAlignment="1">
      <alignment/>
    </xf>
    <xf numFmtId="0" fontId="0" fillId="0" borderId="16" xfId="0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3" fontId="0" fillId="0" borderId="0" xfId="51" applyFont="1" applyAlignment="1">
      <alignment/>
    </xf>
    <xf numFmtId="170" fontId="0" fillId="0" borderId="0" xfId="0" applyNumberFormat="1" applyAlignment="1">
      <alignment/>
    </xf>
    <xf numFmtId="43" fontId="2" fillId="0" borderId="10" xfId="51" applyFont="1" applyBorder="1" applyAlignment="1">
      <alignment horizontal="right" vertical="center"/>
    </xf>
    <xf numFmtId="43" fontId="2" fillId="0" borderId="15" xfId="51" applyFont="1" applyBorder="1" applyAlignment="1">
      <alignment horizontal="right" vertical="center"/>
    </xf>
    <xf numFmtId="43" fontId="2" fillId="0" borderId="15" xfId="51" applyFont="1" applyFill="1" applyBorder="1" applyAlignment="1">
      <alignment horizontal="right" vertical="center"/>
    </xf>
    <xf numFmtId="43" fontId="1" fillId="0" borderId="14" xfId="5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3" fontId="2" fillId="0" borderId="15" xfId="53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49" fontId="2" fillId="0" borderId="1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74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174" fontId="1" fillId="0" borderId="15" xfId="53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74" fontId="0" fillId="0" borderId="22" xfId="53" applyNumberFormat="1" applyBorder="1" applyAlignment="1">
      <alignment/>
    </xf>
    <xf numFmtId="0" fontId="0" fillId="0" borderId="20" xfId="0" applyBorder="1" applyAlignment="1">
      <alignment horizontal="center"/>
    </xf>
    <xf numFmtId="174" fontId="0" fillId="0" borderId="22" xfId="53" applyNumberFormat="1" applyFont="1" applyBorder="1" applyAlignment="1">
      <alignment/>
    </xf>
    <xf numFmtId="49" fontId="1" fillId="0" borderId="11" xfId="0" applyNumberFormat="1" applyFont="1" applyBorder="1" applyAlignment="1">
      <alignment horizontal="left" vertical="center"/>
    </xf>
    <xf numFmtId="174" fontId="2" fillId="0" borderId="10" xfId="53" applyNumberFormat="1" applyFont="1" applyBorder="1" applyAlignment="1">
      <alignment horizontal="right" vertical="center"/>
    </xf>
    <xf numFmtId="173" fontId="2" fillId="0" borderId="1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4" fontId="2" fillId="0" borderId="15" xfId="53" applyNumberFormat="1" applyFont="1" applyBorder="1" applyAlignment="1">
      <alignment horizontal="right" vertical="center"/>
    </xf>
    <xf numFmtId="173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174" fontId="2" fillId="0" borderId="22" xfId="53" applyNumberFormat="1" applyFont="1" applyBorder="1" applyAlignment="1">
      <alignment horizontal="right" vertical="center"/>
    </xf>
    <xf numFmtId="173" fontId="2" fillId="0" borderId="20" xfId="0" applyNumberFormat="1" applyFont="1" applyBorder="1" applyAlignment="1">
      <alignment horizontal="center" vertical="center"/>
    </xf>
    <xf numFmtId="174" fontId="0" fillId="0" borderId="15" xfId="53" applyNumberFormat="1" applyBorder="1" applyAlignment="1">
      <alignment/>
    </xf>
    <xf numFmtId="174" fontId="0" fillId="0" borderId="15" xfId="53" applyNumberFormat="1" applyFont="1" applyBorder="1" applyAlignment="1">
      <alignment/>
    </xf>
    <xf numFmtId="174" fontId="0" fillId="0" borderId="10" xfId="53" applyNumberFormat="1" applyBorder="1" applyAlignment="1">
      <alignment/>
    </xf>
    <xf numFmtId="0" fontId="0" fillId="0" borderId="18" xfId="0" applyBorder="1" applyAlignment="1">
      <alignment horizontal="center"/>
    </xf>
    <xf numFmtId="174" fontId="0" fillId="0" borderId="10" xfId="53" applyNumberFormat="1" applyFont="1" applyBorder="1" applyAlignment="1">
      <alignment/>
    </xf>
    <xf numFmtId="0" fontId="4" fillId="0" borderId="0" xfId="0" applyFont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8" fillId="0" borderId="12" xfId="0" applyFont="1" applyBorder="1" applyAlignment="1">
      <alignment/>
    </xf>
    <xf numFmtId="174" fontId="8" fillId="0" borderId="15" xfId="53" applyNumberFormat="1" applyFont="1" applyBorder="1" applyAlignment="1">
      <alignment/>
    </xf>
    <xf numFmtId="174" fontId="8" fillId="0" borderId="0" xfId="53" applyNumberFormat="1" applyFont="1" applyBorder="1" applyAlignment="1">
      <alignment/>
    </xf>
    <xf numFmtId="174" fontId="8" fillId="0" borderId="10" xfId="53" applyNumberFormat="1" applyFont="1" applyBorder="1" applyAlignment="1">
      <alignment/>
    </xf>
    <xf numFmtId="174" fontId="8" fillId="0" borderId="21" xfId="53" applyNumberFormat="1" applyFont="1" applyBorder="1" applyAlignment="1">
      <alignment/>
    </xf>
    <xf numFmtId="49" fontId="28" fillId="0" borderId="12" xfId="0" applyNumberFormat="1" applyFont="1" applyBorder="1" applyAlignment="1">
      <alignment horizontal="left" vertical="center"/>
    </xf>
    <xf numFmtId="174" fontId="28" fillId="0" borderId="15" xfId="53" applyNumberFormat="1" applyFont="1" applyBorder="1" applyAlignment="1">
      <alignment horizontal="right" vertical="center"/>
    </xf>
    <xf numFmtId="174" fontId="28" fillId="0" borderId="12" xfId="53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left" vertical="center"/>
    </xf>
    <xf numFmtId="174" fontId="8" fillId="0" borderId="15" xfId="53" applyNumberFormat="1" applyFont="1" applyBorder="1" applyAlignment="1">
      <alignment horizontal="right" vertical="center"/>
    </xf>
    <xf numFmtId="174" fontId="8" fillId="0" borderId="0" xfId="53" applyNumberFormat="1" applyFont="1" applyBorder="1" applyAlignment="1">
      <alignment horizontal="right" vertical="center"/>
    </xf>
    <xf numFmtId="174" fontId="8" fillId="0" borderId="21" xfId="53" applyNumberFormat="1" applyFont="1" applyBorder="1" applyAlignment="1">
      <alignment horizontal="right" vertical="center"/>
    </xf>
    <xf numFmtId="174" fontId="28" fillId="0" borderId="0" xfId="53" applyNumberFormat="1" applyFont="1" applyBorder="1" applyAlignment="1">
      <alignment horizontal="right" vertical="center"/>
    </xf>
    <xf numFmtId="174" fontId="28" fillId="0" borderId="21" xfId="53" applyNumberFormat="1" applyFont="1" applyBorder="1" applyAlignment="1">
      <alignment horizontal="right" vertical="center"/>
    </xf>
    <xf numFmtId="171" fontId="0" fillId="0" borderId="0" xfId="0" applyNumberFormat="1" applyAlignment="1">
      <alignment/>
    </xf>
    <xf numFmtId="175" fontId="28" fillId="0" borderId="15" xfId="53" applyNumberFormat="1" applyFont="1" applyBorder="1" applyAlignment="1">
      <alignment horizontal="right" vertical="center"/>
    </xf>
    <xf numFmtId="175" fontId="28" fillId="0" borderId="12" xfId="53" applyNumberFormat="1" applyFont="1" applyBorder="1" applyAlignment="1">
      <alignment horizontal="right" vertical="center"/>
    </xf>
    <xf numFmtId="0" fontId="8" fillId="0" borderId="19" xfId="0" applyFont="1" applyBorder="1" applyAlignment="1">
      <alignment/>
    </xf>
    <xf numFmtId="174" fontId="8" fillId="0" borderId="22" xfId="53" applyNumberFormat="1" applyFont="1" applyBorder="1" applyAlignment="1">
      <alignment/>
    </xf>
    <xf numFmtId="174" fontId="8" fillId="0" borderId="16" xfId="53" applyNumberFormat="1" applyFont="1" applyBorder="1" applyAlignment="1">
      <alignment/>
    </xf>
    <xf numFmtId="174" fontId="8" fillId="0" borderId="20" xfId="53" applyNumberFormat="1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174" fontId="0" fillId="0" borderId="10" xfId="53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174" fontId="0" fillId="0" borderId="21" xfId="53" applyNumberFormat="1" applyFont="1" applyBorder="1" applyAlignment="1">
      <alignment/>
    </xf>
    <xf numFmtId="49" fontId="2" fillId="0" borderId="12" xfId="0" applyNumberFormat="1" applyFont="1" applyBorder="1" applyAlignment="1">
      <alignment horizontal="left" vertical="center"/>
    </xf>
    <xf numFmtId="174" fontId="2" fillId="0" borderId="15" xfId="53" applyNumberFormat="1" applyFont="1" applyBorder="1" applyAlignment="1">
      <alignment horizontal="right" vertical="center"/>
    </xf>
    <xf numFmtId="174" fontId="2" fillId="0" borderId="21" xfId="53" applyNumberFormat="1" applyFont="1" applyBorder="1" applyAlignment="1">
      <alignment horizontal="right" vertical="center"/>
    </xf>
    <xf numFmtId="174" fontId="2" fillId="0" borderId="0" xfId="53" applyNumberFormat="1" applyFont="1" applyBorder="1" applyAlignment="1">
      <alignment horizontal="right" vertical="center"/>
    </xf>
    <xf numFmtId="174" fontId="1" fillId="0" borderId="21" xfId="53" applyNumberFormat="1" applyFont="1" applyBorder="1" applyAlignment="1">
      <alignment horizontal="right" vertical="center"/>
    </xf>
    <xf numFmtId="174" fontId="0" fillId="0" borderId="0" xfId="53" applyNumberFormat="1" applyBorder="1" applyAlignment="1">
      <alignment/>
    </xf>
    <xf numFmtId="174" fontId="0" fillId="0" borderId="21" xfId="53" applyNumberFormat="1" applyBorder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0</xdr:rowOff>
    </xdr:from>
    <xdr:to>
      <xdr:col>0</xdr:col>
      <xdr:colOff>628650</xdr:colOff>
      <xdr:row>7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477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0</xdr:rowOff>
    </xdr:from>
    <xdr:to>
      <xdr:col>0</xdr:col>
      <xdr:colOff>628650</xdr:colOff>
      <xdr:row>7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477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13" width="12.140625" style="0" bestFit="1" customWidth="1"/>
    <col min="14" max="14" width="12.8515625" style="0" bestFit="1" customWidth="1"/>
  </cols>
  <sheetData>
    <row r="5" spans="1:6" ht="12.75" customHeight="1">
      <c r="A5" s="34" t="s">
        <v>29</v>
      </c>
      <c r="B5" s="34"/>
      <c r="C5" s="34"/>
      <c r="D5" s="34"/>
      <c r="E5" s="34"/>
      <c r="F5" s="34"/>
    </row>
    <row r="6" spans="1:6" ht="12.75" customHeight="1">
      <c r="A6" s="34"/>
      <c r="B6" s="34"/>
      <c r="C6" s="34"/>
      <c r="D6" s="34"/>
      <c r="E6" s="34"/>
      <c r="F6" s="34"/>
    </row>
    <row r="7" spans="1:6" ht="12.75">
      <c r="A7" s="34"/>
      <c r="B7" s="34"/>
      <c r="C7" s="34"/>
      <c r="D7" s="34"/>
      <c r="E7" s="34"/>
      <c r="F7" s="34"/>
    </row>
    <row r="9" spans="10:13" ht="12.75">
      <c r="J9" s="20"/>
      <c r="K9" s="20"/>
      <c r="L9" s="20"/>
      <c r="M9" s="20"/>
    </row>
    <row r="10" spans="1:14" ht="12.75">
      <c r="A10" s="42" t="s">
        <v>60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2.7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4" customFormat="1" ht="12.75" customHeight="1">
      <c r="A12" s="35" t="s">
        <v>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4" customFormat="1" ht="11.25">
      <c r="A13" s="5"/>
      <c r="B13" s="6" t="s">
        <v>9</v>
      </c>
      <c r="C13" s="6" t="s">
        <v>10</v>
      </c>
      <c r="D13" s="6" t="s">
        <v>11</v>
      </c>
      <c r="E13" s="6" t="s">
        <v>12</v>
      </c>
      <c r="F13" s="6" t="s">
        <v>1</v>
      </c>
      <c r="G13" s="6" t="s">
        <v>2</v>
      </c>
      <c r="H13" s="6" t="s">
        <v>3</v>
      </c>
      <c r="I13" s="6" t="s">
        <v>4</v>
      </c>
      <c r="J13" s="6" t="s">
        <v>5</v>
      </c>
      <c r="K13" s="6" t="s">
        <v>6</v>
      </c>
      <c r="L13" s="6" t="s">
        <v>7</v>
      </c>
      <c r="M13" s="6" t="s">
        <v>8</v>
      </c>
      <c r="N13" s="6" t="s">
        <v>13</v>
      </c>
    </row>
    <row r="14" spans="1:14" s="4" customFormat="1" ht="12.75" customHeight="1">
      <c r="A14" s="36" t="s">
        <v>14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1:14" s="4" customFormat="1" ht="11.2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4" customFormat="1" ht="11.25">
      <c r="A16" s="7" t="s">
        <v>54</v>
      </c>
      <c r="B16" s="21">
        <v>20619301.8</v>
      </c>
      <c r="C16" s="21">
        <v>24842812.53</v>
      </c>
      <c r="D16" s="21">
        <v>29661045.89</v>
      </c>
      <c r="E16" s="21">
        <v>23902448.7</v>
      </c>
      <c r="F16" s="21">
        <v>23089485.89</v>
      </c>
      <c r="G16" s="21">
        <v>20556995.72</v>
      </c>
      <c r="H16" s="21">
        <v>22017655.99</v>
      </c>
      <c r="I16" s="21">
        <v>22467402.72</v>
      </c>
      <c r="J16" s="21">
        <v>22791805.04</v>
      </c>
      <c r="K16" s="21">
        <v>22521578.95</v>
      </c>
      <c r="L16" s="21">
        <v>21950169.18</v>
      </c>
      <c r="M16" s="21">
        <v>22383695.23</v>
      </c>
      <c r="N16" s="21">
        <f aca="true" t="shared" si="0" ref="N16:N26">SUM(B16:M16)</f>
        <v>276804397.64</v>
      </c>
    </row>
    <row r="17" spans="1:14" s="4" customFormat="1" ht="11.25">
      <c r="A17" s="8" t="s">
        <v>15</v>
      </c>
      <c r="B17" s="22">
        <v>552646.49</v>
      </c>
      <c r="C17" s="22">
        <v>18426.03</v>
      </c>
      <c r="D17" s="22">
        <v>385787.08</v>
      </c>
      <c r="E17" s="22">
        <v>568522.52</v>
      </c>
      <c r="F17" s="22">
        <v>191969.66</v>
      </c>
      <c r="G17" s="22">
        <v>40370.64</v>
      </c>
      <c r="H17" s="22">
        <v>267385.67</v>
      </c>
      <c r="I17" s="22">
        <v>305812.94</v>
      </c>
      <c r="J17" s="22">
        <v>495979.1</v>
      </c>
      <c r="K17" s="22">
        <v>122845.19</v>
      </c>
      <c r="L17" s="22">
        <v>463123.22</v>
      </c>
      <c r="M17" s="22">
        <v>378219.07</v>
      </c>
      <c r="N17" s="22">
        <f t="shared" si="0"/>
        <v>3791087.61</v>
      </c>
    </row>
    <row r="18" spans="1:14" s="4" customFormat="1" ht="11.25">
      <c r="A18" s="8" t="s">
        <v>16</v>
      </c>
      <c r="B18" s="22">
        <v>278444.51</v>
      </c>
      <c r="C18" s="22">
        <v>278503.01</v>
      </c>
      <c r="D18" s="22">
        <v>339110.48</v>
      </c>
      <c r="E18" s="22">
        <v>321383.19</v>
      </c>
      <c r="F18" s="22">
        <v>0</v>
      </c>
      <c r="G18" s="22">
        <v>493228.13</v>
      </c>
      <c r="H18" s="22">
        <v>321292.98</v>
      </c>
      <c r="I18" s="22">
        <v>322892.65</v>
      </c>
      <c r="J18" s="22">
        <v>436824.47</v>
      </c>
      <c r="K18" s="22">
        <v>322477.66</v>
      </c>
      <c r="L18" s="22">
        <v>324173.32</v>
      </c>
      <c r="M18" s="22">
        <v>324358.59</v>
      </c>
      <c r="N18" s="22">
        <f t="shared" si="0"/>
        <v>3762688.9899999998</v>
      </c>
    </row>
    <row r="19" spans="1:14" s="4" customFormat="1" ht="11.25">
      <c r="A19" s="8" t="s">
        <v>17</v>
      </c>
      <c r="B19" s="22">
        <v>377485.5</v>
      </c>
      <c r="C19" s="22">
        <v>367695.4</v>
      </c>
      <c r="D19" s="22">
        <v>364452.15</v>
      </c>
      <c r="E19" s="22">
        <v>315478.12</v>
      </c>
      <c r="F19" s="22">
        <v>350289.64</v>
      </c>
      <c r="G19" s="22">
        <v>350289.64</v>
      </c>
      <c r="H19" s="22">
        <v>350289.64</v>
      </c>
      <c r="I19" s="22">
        <v>350289.64</v>
      </c>
      <c r="J19" s="22">
        <v>350289.64</v>
      </c>
      <c r="K19" s="22">
        <v>361893.48</v>
      </c>
      <c r="L19" s="22">
        <v>338685.8</v>
      </c>
      <c r="M19" s="22">
        <v>350289.64</v>
      </c>
      <c r="N19" s="22">
        <f t="shared" si="0"/>
        <v>4227428.29</v>
      </c>
    </row>
    <row r="20" spans="1:14" s="4" customFormat="1" ht="11.25">
      <c r="A20" s="8" t="s">
        <v>18</v>
      </c>
      <c r="B20" s="22">
        <v>6119547.04</v>
      </c>
      <c r="C20" s="22">
        <v>5254029.27</v>
      </c>
      <c r="D20" s="22">
        <v>10419399.77</v>
      </c>
      <c r="E20" s="22">
        <v>7077122.68</v>
      </c>
      <c r="F20" s="22">
        <v>5165166.5</v>
      </c>
      <c r="G20" s="22">
        <v>5980877.62</v>
      </c>
      <c r="H20" s="22">
        <v>6278832.11</v>
      </c>
      <c r="I20" s="22">
        <v>6466773.84</v>
      </c>
      <c r="J20" s="22">
        <v>6139829.29</v>
      </c>
      <c r="K20" s="22">
        <v>6608054.69</v>
      </c>
      <c r="L20" s="22">
        <v>6358269.76</v>
      </c>
      <c r="M20" s="22">
        <v>6923106.92</v>
      </c>
      <c r="N20" s="22">
        <f t="shared" si="0"/>
        <v>78791009.49</v>
      </c>
    </row>
    <row r="21" spans="1:14" s="4" customFormat="1" ht="11.25">
      <c r="A21" s="8" t="s">
        <v>31</v>
      </c>
      <c r="B21" s="22">
        <v>2960044.36</v>
      </c>
      <c r="C21" s="22">
        <v>3004342.47</v>
      </c>
      <c r="D21" s="22">
        <v>4241166.05</v>
      </c>
      <c r="E21" s="22">
        <v>3353526.18</v>
      </c>
      <c r="F21" s="22">
        <v>3058879.59</v>
      </c>
      <c r="G21" s="22">
        <v>3025103.82</v>
      </c>
      <c r="H21" s="22">
        <v>3233343.92</v>
      </c>
      <c r="I21" s="22">
        <v>3225897.83</v>
      </c>
      <c r="J21" s="22">
        <v>3260537.08</v>
      </c>
      <c r="K21" s="22">
        <v>4699865.55</v>
      </c>
      <c r="L21" s="22">
        <v>3315032.57</v>
      </c>
      <c r="M21" s="22">
        <v>3371252.51</v>
      </c>
      <c r="N21" s="22">
        <f t="shared" si="0"/>
        <v>40748991.92999999</v>
      </c>
    </row>
    <row r="22" spans="1:14" s="4" customFormat="1" ht="11.25">
      <c r="A22" s="8" t="s">
        <v>32</v>
      </c>
      <c r="B22" s="31">
        <v>1777554.58</v>
      </c>
      <c r="C22" s="31">
        <v>1894088.98</v>
      </c>
      <c r="D22" s="31">
        <v>1695771.52</v>
      </c>
      <c r="E22" s="31">
        <v>4817580.66</v>
      </c>
      <c r="F22" s="22">
        <v>965629.76</v>
      </c>
      <c r="G22" s="22">
        <v>809534.76</v>
      </c>
      <c r="H22" s="22">
        <v>801323.61</v>
      </c>
      <c r="I22" s="22">
        <v>854782.1</v>
      </c>
      <c r="J22" s="22">
        <v>1044656.39</v>
      </c>
      <c r="K22" s="22">
        <v>950997.42</v>
      </c>
      <c r="L22" s="22">
        <v>3558893.95</v>
      </c>
      <c r="M22" s="22">
        <v>952420.51</v>
      </c>
      <c r="N22" s="22">
        <f t="shared" si="0"/>
        <v>20123234.240000002</v>
      </c>
    </row>
    <row r="23" spans="1:14" s="4" customFormat="1" ht="11.25">
      <c r="A23" s="8" t="s">
        <v>19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f t="shared" si="0"/>
        <v>0</v>
      </c>
    </row>
    <row r="24" spans="1:14" s="4" customFormat="1" ht="11.25">
      <c r="A24" s="8" t="s">
        <v>33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f t="shared" si="0"/>
        <v>0</v>
      </c>
    </row>
    <row r="25" spans="1:14" s="4" customFormat="1" ht="11.25">
      <c r="A25" s="8" t="s">
        <v>34</v>
      </c>
      <c r="B25" s="22">
        <v>0</v>
      </c>
      <c r="C25" s="22">
        <v>0</v>
      </c>
      <c r="D25" s="22">
        <v>0</v>
      </c>
      <c r="E25" s="22">
        <v>0</v>
      </c>
      <c r="F25" s="22">
        <v>377529.83</v>
      </c>
      <c r="G25" s="22">
        <v>102239.52</v>
      </c>
      <c r="H25" s="22">
        <v>84197.11</v>
      </c>
      <c r="I25" s="22">
        <v>179355.56</v>
      </c>
      <c r="J25" s="22">
        <v>116417.84</v>
      </c>
      <c r="K25" s="22">
        <v>154695.51</v>
      </c>
      <c r="L25" s="22">
        <v>80090.71</v>
      </c>
      <c r="M25" s="22">
        <v>64970.6</v>
      </c>
      <c r="N25" s="22">
        <f t="shared" si="0"/>
        <v>1159496.6800000002</v>
      </c>
    </row>
    <row r="26" spans="1:14" s="4" customFormat="1" ht="11.25">
      <c r="A26" s="9" t="s">
        <v>20</v>
      </c>
      <c r="B26" s="24">
        <f>SUM(B16:B25)</f>
        <v>32685024.28</v>
      </c>
      <c r="C26" s="24">
        <f aca="true" t="shared" si="1" ref="C26:M26">SUM(C16:C25)</f>
        <v>35659897.69</v>
      </c>
      <c r="D26" s="24">
        <f t="shared" si="1"/>
        <v>47106732.94</v>
      </c>
      <c r="E26" s="24">
        <f t="shared" si="1"/>
        <v>40356062.05</v>
      </c>
      <c r="F26" s="24">
        <f t="shared" si="1"/>
        <v>33198950.87</v>
      </c>
      <c r="G26" s="24">
        <f t="shared" si="1"/>
        <v>31358639.85</v>
      </c>
      <c r="H26" s="24">
        <f t="shared" si="1"/>
        <v>33354321.03</v>
      </c>
      <c r="I26" s="24">
        <f t="shared" si="1"/>
        <v>34173207.28</v>
      </c>
      <c r="J26" s="24">
        <f t="shared" si="1"/>
        <v>34636338.85</v>
      </c>
      <c r="K26" s="24">
        <f t="shared" si="1"/>
        <v>35742408.45</v>
      </c>
      <c r="L26" s="24">
        <f t="shared" si="1"/>
        <v>36388438.510000005</v>
      </c>
      <c r="M26" s="24">
        <f t="shared" si="1"/>
        <v>34748313.07</v>
      </c>
      <c r="N26" s="24">
        <f t="shared" si="0"/>
        <v>429408334.87</v>
      </c>
    </row>
    <row r="27" spans="1:14" s="4" customFormat="1" ht="12.75" customHeigh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  <row r="28" spans="1:14" s="4" customFormat="1" ht="11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s="4" customFormat="1" ht="11.25">
      <c r="A29" s="7" t="s">
        <v>35</v>
      </c>
      <c r="B29" s="21">
        <v>0</v>
      </c>
      <c r="C29" s="21">
        <v>0</v>
      </c>
      <c r="D29" s="21">
        <v>0</v>
      </c>
      <c r="E29" s="21">
        <v>0</v>
      </c>
      <c r="F29" s="21">
        <v>377529.83</v>
      </c>
      <c r="G29" s="21">
        <v>102239.52</v>
      </c>
      <c r="H29" s="21">
        <v>84197.11</v>
      </c>
      <c r="I29" s="21">
        <v>179355.56</v>
      </c>
      <c r="J29" s="21">
        <v>116417.84</v>
      </c>
      <c r="K29" s="21">
        <v>152829.73</v>
      </c>
      <c r="L29" s="21">
        <v>80090.71</v>
      </c>
      <c r="M29" s="21">
        <v>64970.6</v>
      </c>
      <c r="N29" s="21">
        <f>SUM(B29:M29)</f>
        <v>1157630.9000000001</v>
      </c>
    </row>
    <row r="30" spans="1:14" s="4" customFormat="1" ht="11.25">
      <c r="A30" s="8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f>SUM(B30:M30)</f>
        <v>0</v>
      </c>
    </row>
    <row r="31" spans="1:14" s="4" customFormat="1" ht="11.25">
      <c r="A31" s="8" t="s">
        <v>37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f>SUM(B31:M31)</f>
        <v>0</v>
      </c>
    </row>
    <row r="32" spans="1:14" s="4" customFormat="1" ht="11.25">
      <c r="A32" s="18" t="s">
        <v>22</v>
      </c>
      <c r="B32" s="23">
        <v>2953417.8</v>
      </c>
      <c r="C32" s="23">
        <v>3000972.07</v>
      </c>
      <c r="D32" s="23">
        <v>4237793.9</v>
      </c>
      <c r="E32" s="23">
        <v>3352426.18</v>
      </c>
      <c r="F32" s="23">
        <v>3052114.16</v>
      </c>
      <c r="G32" s="23">
        <v>3020465.67</v>
      </c>
      <c r="H32" s="23">
        <v>3230796.84</v>
      </c>
      <c r="I32" s="23">
        <v>3223441.33</v>
      </c>
      <c r="J32" s="23">
        <f>3247530.1+804.08</f>
        <v>3248334.18</v>
      </c>
      <c r="K32" s="23">
        <v>4698205.5</v>
      </c>
      <c r="L32" s="23">
        <v>3313742.63</v>
      </c>
      <c r="M32" s="23">
        <v>3368201.01</v>
      </c>
      <c r="N32" s="23">
        <f>SUM(B32:M32)</f>
        <v>40699911.27</v>
      </c>
    </row>
    <row r="33" spans="1:14" s="4" customFormat="1" ht="11.25">
      <c r="A33" s="10" t="s">
        <v>23</v>
      </c>
      <c r="B33" s="24">
        <f aca="true" t="shared" si="2" ref="B33:M33">SUM(B29:B32)</f>
        <v>2953417.8</v>
      </c>
      <c r="C33" s="24">
        <f t="shared" si="2"/>
        <v>3000972.07</v>
      </c>
      <c r="D33" s="24">
        <f t="shared" si="2"/>
        <v>4237793.9</v>
      </c>
      <c r="E33" s="24">
        <f t="shared" si="2"/>
        <v>3352426.18</v>
      </c>
      <c r="F33" s="24">
        <f t="shared" si="2"/>
        <v>3429643.99</v>
      </c>
      <c r="G33" s="24">
        <f t="shared" si="2"/>
        <v>3122705.19</v>
      </c>
      <c r="H33" s="24">
        <f t="shared" si="2"/>
        <v>3314993.9499999997</v>
      </c>
      <c r="I33" s="24">
        <f t="shared" si="2"/>
        <v>3402796.89</v>
      </c>
      <c r="J33" s="24">
        <f t="shared" si="2"/>
        <v>3364752.02</v>
      </c>
      <c r="K33" s="24">
        <f t="shared" si="2"/>
        <v>4851035.23</v>
      </c>
      <c r="L33" s="24">
        <f t="shared" si="2"/>
        <v>3393833.34</v>
      </c>
      <c r="M33" s="24">
        <f t="shared" si="2"/>
        <v>3433171.61</v>
      </c>
      <c r="N33" s="24">
        <f>SUM(B33:M33)</f>
        <v>41857542.17</v>
      </c>
    </row>
    <row r="34" spans="1:14" s="4" customFormat="1" ht="12.75">
      <c r="A34" s="11"/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2"/>
      <c r="M34" s="13"/>
      <c r="N34" s="12"/>
    </row>
    <row r="35" spans="1:14" s="4" customFormat="1" ht="11.25">
      <c r="A35" s="9" t="s">
        <v>24</v>
      </c>
      <c r="B35" s="24">
        <f aca="true" t="shared" si="3" ref="B35:M35">SUM(B26-B33)</f>
        <v>29731606.48</v>
      </c>
      <c r="C35" s="24">
        <f t="shared" si="3"/>
        <v>32658925.619999997</v>
      </c>
      <c r="D35" s="24">
        <f t="shared" si="3"/>
        <v>42868939.04</v>
      </c>
      <c r="E35" s="24">
        <f t="shared" si="3"/>
        <v>37003635.87</v>
      </c>
      <c r="F35" s="24">
        <f t="shared" si="3"/>
        <v>29769306.880000003</v>
      </c>
      <c r="G35" s="24">
        <f t="shared" si="3"/>
        <v>28235934.66</v>
      </c>
      <c r="H35" s="24">
        <f t="shared" si="3"/>
        <v>30039327.080000002</v>
      </c>
      <c r="I35" s="24">
        <f t="shared" si="3"/>
        <v>30770410.39</v>
      </c>
      <c r="J35" s="24">
        <f t="shared" si="3"/>
        <v>31271586.830000002</v>
      </c>
      <c r="K35" s="24">
        <f t="shared" si="3"/>
        <v>30891373.220000003</v>
      </c>
      <c r="L35" s="24">
        <f t="shared" si="3"/>
        <v>32994605.170000006</v>
      </c>
      <c r="M35" s="24">
        <f t="shared" si="3"/>
        <v>31315141.46</v>
      </c>
      <c r="N35" s="24">
        <f>SUM(B35:M35)</f>
        <v>387550792.7</v>
      </c>
    </row>
    <row r="37" ht="12.75">
      <c r="K37" s="19"/>
    </row>
    <row r="40" ht="12.75">
      <c r="L40" s="29"/>
    </row>
    <row r="41" spans="1:12" ht="12.75">
      <c r="A41" s="14"/>
      <c r="E41" s="14"/>
      <c r="F41" s="14"/>
      <c r="J41" s="27"/>
      <c r="K41" s="27"/>
      <c r="L41" s="28"/>
    </row>
    <row r="42" spans="1:12" ht="12.75">
      <c r="A42" s="25" t="s">
        <v>55</v>
      </c>
      <c r="C42" s="1"/>
      <c r="E42" s="44" t="s">
        <v>26</v>
      </c>
      <c r="F42" s="44"/>
      <c r="J42" s="45" t="s">
        <v>57</v>
      </c>
      <c r="K42" s="45"/>
      <c r="L42" s="45"/>
    </row>
    <row r="43" spans="1:12" ht="12.75">
      <c r="A43" s="26" t="s">
        <v>56</v>
      </c>
      <c r="C43" s="1"/>
      <c r="E43" s="33" t="s">
        <v>28</v>
      </c>
      <c r="F43" s="33"/>
      <c r="J43" s="46" t="s">
        <v>58</v>
      </c>
      <c r="K43" s="46"/>
      <c r="L43" s="46"/>
    </row>
    <row r="44" spans="10:12" ht="12.75">
      <c r="J44" s="32" t="s">
        <v>59</v>
      </c>
      <c r="K44" s="32"/>
      <c r="L44" s="32"/>
    </row>
  </sheetData>
  <sheetProtection/>
  <mergeCells count="10">
    <mergeCell ref="J44:L44"/>
    <mergeCell ref="E43:F43"/>
    <mergeCell ref="A5:F7"/>
    <mergeCell ref="A12:N12"/>
    <mergeCell ref="A14:N15"/>
    <mergeCell ref="A27:N28"/>
    <mergeCell ref="A10:N10"/>
    <mergeCell ref="E42:F42"/>
    <mergeCell ref="J42:L42"/>
    <mergeCell ref="J43:L43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421875" style="0" customWidth="1"/>
    <col min="2" max="2" width="17.7109375" style="0" customWidth="1"/>
    <col min="3" max="3" width="10.7109375" style="0" customWidth="1"/>
    <col min="4" max="4" width="17.7109375" style="0" customWidth="1"/>
    <col min="5" max="5" width="10.7109375" style="0" customWidth="1"/>
    <col min="6" max="6" width="17.7109375" style="0" customWidth="1"/>
    <col min="7" max="7" width="10.7109375" style="0" customWidth="1"/>
  </cols>
  <sheetData>
    <row r="3" spans="1:4" ht="12.75" customHeight="1">
      <c r="A3" s="48" t="s">
        <v>61</v>
      </c>
      <c r="B3" s="48"/>
      <c r="C3" s="48"/>
      <c r="D3" s="48"/>
    </row>
    <row r="4" spans="1:4" ht="12.75" customHeight="1">
      <c r="A4" s="48"/>
      <c r="B4" s="48"/>
      <c r="C4" s="48"/>
      <c r="D4" s="48"/>
    </row>
    <row r="5" spans="1:4" ht="12.75" customHeight="1">
      <c r="A5" s="48"/>
      <c r="B5" s="48"/>
      <c r="C5" s="48"/>
      <c r="D5" s="48"/>
    </row>
    <row r="7" ht="12.75">
      <c r="A7" s="49" t="s">
        <v>62</v>
      </c>
    </row>
    <row r="10" ht="12.75">
      <c r="A10" s="1" t="s">
        <v>63</v>
      </c>
    </row>
    <row r="11" spans="1:7" ht="12.75">
      <c r="A11" s="2" t="s">
        <v>64</v>
      </c>
      <c r="B11" s="50" t="s">
        <v>65</v>
      </c>
      <c r="C11" s="50"/>
      <c r="D11" s="50" t="s">
        <v>66</v>
      </c>
      <c r="E11" s="50"/>
      <c r="F11" s="50" t="s">
        <v>67</v>
      </c>
      <c r="G11" s="50"/>
    </row>
    <row r="12" spans="2:7" ht="12.75">
      <c r="B12" s="50"/>
      <c r="C12" s="50"/>
      <c r="D12" s="50"/>
      <c r="E12" s="50"/>
      <c r="F12" s="50"/>
      <c r="G12" s="50"/>
    </row>
    <row r="13" spans="1:7" ht="12.75">
      <c r="A13" s="51"/>
      <c r="B13" s="52" t="s">
        <v>68</v>
      </c>
      <c r="C13" s="53" t="s">
        <v>69</v>
      </c>
      <c r="D13" s="52" t="s">
        <v>68</v>
      </c>
      <c r="E13" s="53" t="s">
        <v>69</v>
      </c>
      <c r="F13" s="52" t="s">
        <v>68</v>
      </c>
      <c r="G13" s="53" t="s">
        <v>69</v>
      </c>
    </row>
    <row r="14" spans="1:7" ht="12.75">
      <c r="A14" s="54"/>
      <c r="B14" s="55"/>
      <c r="C14" s="56"/>
      <c r="D14" s="55"/>
      <c r="E14" s="56"/>
      <c r="F14" s="55"/>
      <c r="G14" s="56"/>
    </row>
    <row r="15" spans="1:7" ht="12.75">
      <c r="A15" s="57" t="s">
        <v>70</v>
      </c>
      <c r="B15" s="58">
        <v>911775386.44</v>
      </c>
      <c r="C15" s="59">
        <v>100</v>
      </c>
      <c r="D15" s="58">
        <v>933000286.01</v>
      </c>
      <c r="E15" s="59">
        <v>100</v>
      </c>
      <c r="F15" s="58">
        <f>B15</f>
        <v>911775386.44</v>
      </c>
      <c r="G15" s="59">
        <v>100</v>
      </c>
    </row>
    <row r="16" spans="1:7" ht="12.75">
      <c r="A16" s="60"/>
      <c r="B16" s="61"/>
      <c r="C16" s="62"/>
      <c r="D16" s="63"/>
      <c r="E16" s="62"/>
      <c r="F16" s="61"/>
      <c r="G16" s="62"/>
    </row>
    <row r="17" spans="1:7" ht="12.75">
      <c r="A17" s="64" t="s">
        <v>71</v>
      </c>
      <c r="B17" s="65">
        <v>377946861.31</v>
      </c>
      <c r="C17" s="66">
        <f>SUM(B17/B15)*100</f>
        <v>41.45175082930044</v>
      </c>
      <c r="D17" s="65">
        <v>383864706.31</v>
      </c>
      <c r="E17" s="66">
        <f>SUM(D17/D15)*100</f>
        <v>41.14304272634335</v>
      </c>
      <c r="F17" s="65">
        <v>0</v>
      </c>
      <c r="G17" s="66">
        <f>SUM(F17/F15)*100</f>
        <v>0</v>
      </c>
    </row>
    <row r="18" spans="1:7" ht="12.75">
      <c r="A18" s="67" t="s">
        <v>72</v>
      </c>
      <c r="B18" s="68">
        <f>SUM(B15*54%)</f>
        <v>492358708.6776001</v>
      </c>
      <c r="C18" s="69">
        <v>54</v>
      </c>
      <c r="D18" s="68">
        <f>SUM(D15*54%)</f>
        <v>503820154.4454</v>
      </c>
      <c r="E18" s="69">
        <v>54</v>
      </c>
      <c r="F18" s="68">
        <v>0</v>
      </c>
      <c r="G18" s="69">
        <v>54</v>
      </c>
    </row>
    <row r="19" spans="1:7" ht="12.75">
      <c r="A19" s="67" t="s">
        <v>73</v>
      </c>
      <c r="B19" s="68">
        <f>SUM(B15*51.3%)</f>
        <v>467740773.24372005</v>
      </c>
      <c r="C19" s="69">
        <v>51.3</v>
      </c>
      <c r="D19" s="68">
        <f>SUM(D15*51.3%)</f>
        <v>478629146.72313</v>
      </c>
      <c r="E19" s="69">
        <v>51.3</v>
      </c>
      <c r="F19" s="68">
        <v>0</v>
      </c>
      <c r="G19" s="69">
        <v>51.3</v>
      </c>
    </row>
    <row r="20" spans="1:7" ht="12.75">
      <c r="A20" s="70" t="s">
        <v>74</v>
      </c>
      <c r="B20" s="71">
        <v>0</v>
      </c>
      <c r="C20" s="72">
        <v>0</v>
      </c>
      <c r="D20" s="71">
        <v>0</v>
      </c>
      <c r="E20" s="72">
        <v>0</v>
      </c>
      <c r="F20" s="71">
        <v>0</v>
      </c>
      <c r="G20" s="72">
        <v>0</v>
      </c>
    </row>
    <row r="21" spans="1:7" ht="12.75">
      <c r="A21" s="54"/>
      <c r="B21" s="73"/>
      <c r="C21" s="56"/>
      <c r="D21" s="74"/>
      <c r="E21" s="56"/>
      <c r="F21" s="73"/>
      <c r="G21" s="56"/>
    </row>
    <row r="22" spans="1:7" ht="12.75">
      <c r="A22" s="64" t="s">
        <v>75</v>
      </c>
      <c r="B22" s="75"/>
      <c r="C22" s="76"/>
      <c r="D22" s="77"/>
      <c r="E22" s="76"/>
      <c r="F22" s="75"/>
      <c r="G22" s="76"/>
    </row>
    <row r="23" spans="1:7" ht="12.75">
      <c r="A23" s="67" t="s">
        <v>76</v>
      </c>
      <c r="B23" s="68">
        <v>-412599949.55</v>
      </c>
      <c r="C23" s="69">
        <f>SUM(B23/B15)*100</f>
        <v>-45.25236759910621</v>
      </c>
      <c r="D23" s="68">
        <v>-424647453.46</v>
      </c>
      <c r="E23" s="69">
        <f>SUM(D23/D15)*100</f>
        <v>-45.51418256000927</v>
      </c>
      <c r="F23" s="68">
        <v>0</v>
      </c>
      <c r="G23" s="69">
        <f>SUM(F23/F15)*100</f>
        <v>0</v>
      </c>
    </row>
    <row r="24" spans="1:7" ht="12.75">
      <c r="A24" s="67" t="s">
        <v>77</v>
      </c>
      <c r="B24" s="68">
        <f>SUM(B15*120%)</f>
        <v>1094130463.728</v>
      </c>
      <c r="C24" s="69">
        <v>120</v>
      </c>
      <c r="D24" s="68">
        <f>SUM(D15*120%)</f>
        <v>1119600343.212</v>
      </c>
      <c r="E24" s="69">
        <v>120</v>
      </c>
      <c r="F24" s="68">
        <v>0</v>
      </c>
      <c r="G24" s="69">
        <v>120</v>
      </c>
    </row>
    <row r="25" spans="1:7" ht="12.75">
      <c r="A25" s="70" t="s">
        <v>74</v>
      </c>
      <c r="B25" s="71">
        <v>0</v>
      </c>
      <c r="C25" s="72">
        <v>0</v>
      </c>
      <c r="D25" s="71">
        <v>0</v>
      </c>
      <c r="E25" s="72">
        <v>0</v>
      </c>
      <c r="F25" s="71">
        <v>0</v>
      </c>
      <c r="G25" s="72">
        <v>0</v>
      </c>
    </row>
    <row r="26" spans="1:7" ht="12.75">
      <c r="A26" s="54"/>
      <c r="B26" s="73"/>
      <c r="C26" s="56"/>
      <c r="D26" s="74"/>
      <c r="E26" s="56"/>
      <c r="F26" s="73"/>
      <c r="G26" s="56"/>
    </row>
    <row r="27" spans="1:7" ht="12.75">
      <c r="A27" s="64" t="s">
        <v>78</v>
      </c>
      <c r="B27" s="75"/>
      <c r="C27" s="76"/>
      <c r="D27" s="77"/>
      <c r="E27" s="76"/>
      <c r="F27" s="75"/>
      <c r="G27" s="76"/>
    </row>
    <row r="28" spans="1:7" ht="12.75">
      <c r="A28" s="67" t="s">
        <v>79</v>
      </c>
      <c r="B28" s="68">
        <v>0</v>
      </c>
      <c r="C28" s="69">
        <f>SUM(B28/B15)*100</f>
        <v>0</v>
      </c>
      <c r="D28" s="68">
        <v>0</v>
      </c>
      <c r="E28" s="69">
        <f>SUM(D28/D15)*100</f>
        <v>0</v>
      </c>
      <c r="F28" s="68">
        <v>0</v>
      </c>
      <c r="G28" s="69">
        <f>SUM(F28/F15)*100</f>
        <v>0</v>
      </c>
    </row>
    <row r="29" spans="1:7" ht="12.75">
      <c r="A29" s="67" t="s">
        <v>80</v>
      </c>
      <c r="B29" s="68">
        <f>SUM(B15*22%)</f>
        <v>200590585.01680002</v>
      </c>
      <c r="C29" s="69">
        <v>22</v>
      </c>
      <c r="D29" s="68">
        <f>SUM(D15*22%)</f>
        <v>205260062.9222</v>
      </c>
      <c r="E29" s="69">
        <v>22</v>
      </c>
      <c r="F29" s="68">
        <v>0</v>
      </c>
      <c r="G29" s="69">
        <v>22</v>
      </c>
    </row>
    <row r="30" spans="1:7" ht="12.75">
      <c r="A30" s="70" t="s">
        <v>74</v>
      </c>
      <c r="B30" s="71">
        <v>0</v>
      </c>
      <c r="C30" s="72">
        <v>0</v>
      </c>
      <c r="D30" s="71">
        <v>0</v>
      </c>
      <c r="E30" s="72">
        <v>0</v>
      </c>
      <c r="F30" s="71">
        <v>0</v>
      </c>
      <c r="G30" s="72">
        <v>0</v>
      </c>
    </row>
    <row r="31" spans="1:7" ht="12.75">
      <c r="A31" s="54"/>
      <c r="B31" s="73"/>
      <c r="C31" s="56"/>
      <c r="D31" s="74"/>
      <c r="E31" s="56"/>
      <c r="F31" s="73"/>
      <c r="G31" s="56"/>
    </row>
    <row r="32" spans="1:7" ht="12.75">
      <c r="A32" s="64" t="s">
        <v>81</v>
      </c>
      <c r="B32" s="75"/>
      <c r="C32" s="76"/>
      <c r="D32" s="77"/>
      <c r="E32" s="76"/>
      <c r="F32" s="75"/>
      <c r="G32" s="76"/>
    </row>
    <row r="33" spans="1:7" ht="12.75">
      <c r="A33" s="67" t="s">
        <v>82</v>
      </c>
      <c r="B33" s="68">
        <v>1045999.62</v>
      </c>
      <c r="C33" s="69">
        <f>SUM(B33/B15)*100</f>
        <v>0.11472119510530707</v>
      </c>
      <c r="D33" s="68">
        <v>3808246.36</v>
      </c>
      <c r="E33" s="69">
        <f>SUM(D33/D15)*100</f>
        <v>0.40817204636518006</v>
      </c>
      <c r="F33" s="68">
        <v>0</v>
      </c>
      <c r="G33" s="69">
        <f>SUM(F33/F15)*100</f>
        <v>0</v>
      </c>
    </row>
    <row r="34" spans="1:7" ht="12.75">
      <c r="A34" s="67" t="s">
        <v>83</v>
      </c>
      <c r="B34" s="68">
        <f>SUM(B15*16%)</f>
        <v>145884061.83040002</v>
      </c>
      <c r="C34" s="69">
        <v>16</v>
      </c>
      <c r="D34" s="68">
        <f>SUM(D15*16%)</f>
        <v>149280045.7616</v>
      </c>
      <c r="E34" s="69">
        <v>16</v>
      </c>
      <c r="F34" s="68">
        <v>0</v>
      </c>
      <c r="G34" s="69">
        <v>16</v>
      </c>
    </row>
    <row r="35" spans="1:7" ht="12.75">
      <c r="A35" s="70" t="s">
        <v>74</v>
      </c>
      <c r="B35" s="71">
        <v>0</v>
      </c>
      <c r="C35" s="62"/>
      <c r="D35" s="71">
        <v>0</v>
      </c>
      <c r="E35" s="62"/>
      <c r="F35" s="71">
        <v>0</v>
      </c>
      <c r="G35" s="62"/>
    </row>
    <row r="36" spans="1:7" ht="12.75">
      <c r="A36" s="54"/>
      <c r="B36" s="73"/>
      <c r="C36" s="56"/>
      <c r="D36" s="74"/>
      <c r="E36" s="56"/>
      <c r="F36" s="73"/>
      <c r="G36" s="56"/>
    </row>
    <row r="37" spans="1:7" ht="12.75">
      <c r="A37" s="64" t="s">
        <v>84</v>
      </c>
      <c r="B37" s="75"/>
      <c r="C37" s="76"/>
      <c r="D37" s="77"/>
      <c r="E37" s="76"/>
      <c r="F37" s="75"/>
      <c r="G37" s="76"/>
    </row>
    <row r="38" spans="1:7" ht="12.75">
      <c r="A38" s="67" t="s">
        <v>76</v>
      </c>
      <c r="B38" s="68">
        <v>0</v>
      </c>
      <c r="C38" s="69">
        <f>SUM(B38/B15)*100</f>
        <v>0</v>
      </c>
      <c r="D38" s="68">
        <v>0</v>
      </c>
      <c r="E38" s="69">
        <f>SUM(D38/D15)*100</f>
        <v>0</v>
      </c>
      <c r="F38" s="68">
        <v>0</v>
      </c>
      <c r="G38" s="69">
        <f>SUM(F38/F15)*100</f>
        <v>0</v>
      </c>
    </row>
    <row r="39" spans="1:7" ht="12.75">
      <c r="A39" s="67" t="s">
        <v>85</v>
      </c>
      <c r="B39" s="68">
        <f>SUM(B15*7%)</f>
        <v>63824277.05080001</v>
      </c>
      <c r="C39" s="69">
        <v>7</v>
      </c>
      <c r="D39" s="68">
        <f>SUM(D15*7%)</f>
        <v>65310020.02070001</v>
      </c>
      <c r="E39" s="69">
        <v>7</v>
      </c>
      <c r="F39" s="68">
        <v>0</v>
      </c>
      <c r="G39" s="69">
        <v>7</v>
      </c>
    </row>
    <row r="40" spans="1:7" ht="12.75">
      <c r="A40" s="70" t="s">
        <v>74</v>
      </c>
      <c r="B40" s="71">
        <v>0</v>
      </c>
      <c r="C40" s="72">
        <v>0</v>
      </c>
      <c r="D40" s="71">
        <v>0</v>
      </c>
      <c r="E40" s="72">
        <v>0</v>
      </c>
      <c r="F40" s="71">
        <v>0</v>
      </c>
      <c r="G40" s="72">
        <v>0</v>
      </c>
    </row>
    <row r="43" spans="1:6" ht="12.75">
      <c r="A43" s="14"/>
      <c r="D43" s="14"/>
      <c r="E43" s="14"/>
      <c r="F43" s="14"/>
    </row>
    <row r="44" spans="1:6" ht="12.75">
      <c r="A44" s="26" t="s">
        <v>55</v>
      </c>
      <c r="E44" s="30" t="s">
        <v>26</v>
      </c>
      <c r="F44" s="30"/>
    </row>
    <row r="45" spans="1:6" ht="12.75">
      <c r="A45" s="26" t="s">
        <v>56</v>
      </c>
      <c r="E45" s="26" t="s">
        <v>28</v>
      </c>
      <c r="F45" s="26"/>
    </row>
    <row r="48" spans="4:6" ht="12.75">
      <c r="D48" s="27"/>
      <c r="E48" s="27"/>
      <c r="F48" s="28"/>
    </row>
    <row r="49" spans="4:6" ht="12.75">
      <c r="D49" s="45" t="s">
        <v>57</v>
      </c>
      <c r="E49" s="45"/>
      <c r="F49" s="45"/>
    </row>
    <row r="50" spans="4:6" ht="12.75">
      <c r="D50" s="46" t="s">
        <v>58</v>
      </c>
      <c r="E50" s="46"/>
      <c r="F50" s="46"/>
    </row>
    <row r="51" spans="4:6" ht="12.75">
      <c r="D51" s="32" t="s">
        <v>59</v>
      </c>
      <c r="E51" s="32"/>
      <c r="F51" s="32"/>
    </row>
  </sheetData>
  <sheetProtection/>
  <mergeCells count="7">
    <mergeCell ref="D51:F51"/>
    <mergeCell ref="A3:D5"/>
    <mergeCell ref="B11:C12"/>
    <mergeCell ref="D11:E12"/>
    <mergeCell ref="F11:G12"/>
    <mergeCell ref="D49:F49"/>
    <mergeCell ref="D50:F50"/>
  </mergeCells>
  <printOptions horizontalCentered="1"/>
  <pageMargins left="0.1968503937007874" right="0.1968503937007874" top="0.3937007874015748" bottom="0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20.140625" style="0" customWidth="1"/>
    <col min="3" max="5" width="15.7109375" style="0" bestFit="1" customWidth="1"/>
    <col min="6" max="6" width="11.140625" style="0" bestFit="1" customWidth="1"/>
  </cols>
  <sheetData>
    <row r="3" spans="1:6" ht="12.75" customHeight="1">
      <c r="A3" s="34" t="s">
        <v>29</v>
      </c>
      <c r="B3" s="34"/>
      <c r="C3" s="34"/>
      <c r="D3" s="34"/>
      <c r="E3" s="34"/>
      <c r="F3" s="78"/>
    </row>
    <row r="4" spans="1:6" ht="12.75" customHeight="1">
      <c r="A4" s="34"/>
      <c r="B4" s="34"/>
      <c r="C4" s="34"/>
      <c r="D4" s="34"/>
      <c r="E4" s="34"/>
      <c r="F4" s="78"/>
    </row>
    <row r="5" spans="1:6" ht="12.75" customHeight="1">
      <c r="A5" s="34"/>
      <c r="B5" s="34"/>
      <c r="C5" s="34"/>
      <c r="D5" s="34"/>
      <c r="E5" s="34"/>
      <c r="F5" s="78"/>
    </row>
    <row r="7" ht="12.75">
      <c r="A7" s="49" t="s">
        <v>86</v>
      </c>
    </row>
    <row r="9" spans="1:5" ht="12.75">
      <c r="A9" s="79" t="s">
        <v>87</v>
      </c>
      <c r="B9" s="80" t="s">
        <v>88</v>
      </c>
      <c r="C9" s="81" t="s">
        <v>89</v>
      </c>
      <c r="D9" s="81"/>
      <c r="E9" s="81"/>
    </row>
    <row r="10" spans="1:5" ht="12.75">
      <c r="A10" s="79"/>
      <c r="B10" s="80"/>
      <c r="C10" s="82" t="s">
        <v>65</v>
      </c>
      <c r="D10" s="82" t="s">
        <v>66</v>
      </c>
      <c r="E10" s="82" t="s">
        <v>67</v>
      </c>
    </row>
    <row r="11" spans="1:5" ht="12.75">
      <c r="A11" s="83"/>
      <c r="B11" s="84"/>
      <c r="C11" s="85"/>
      <c r="D11" s="86"/>
      <c r="E11" s="87"/>
    </row>
    <row r="12" spans="1:5" ht="12.75">
      <c r="A12" s="88" t="s">
        <v>90</v>
      </c>
      <c r="B12" s="89">
        <f>SUM(B13:B16)</f>
        <v>64204702.34</v>
      </c>
      <c r="C12" s="90">
        <f>SUM(C13:C16)</f>
        <v>63409039.72</v>
      </c>
      <c r="D12" s="89">
        <f>SUM(D13:D16)</f>
        <v>64193186.15</v>
      </c>
      <c r="E12" s="89">
        <f>SUM(E13:E16)</f>
        <v>0</v>
      </c>
    </row>
    <row r="13" spans="1:5" ht="12.75">
      <c r="A13" s="91" t="s">
        <v>91</v>
      </c>
      <c r="B13" s="92">
        <v>0</v>
      </c>
      <c r="C13" s="93">
        <v>0</v>
      </c>
      <c r="D13" s="92">
        <v>0</v>
      </c>
      <c r="E13" s="94">
        <v>0</v>
      </c>
    </row>
    <row r="14" spans="1:5" ht="12.75">
      <c r="A14" s="91" t="s">
        <v>92</v>
      </c>
      <c r="B14" s="92">
        <v>63854399.52</v>
      </c>
      <c r="C14" s="93">
        <v>63310260.66</v>
      </c>
      <c r="D14" s="92">
        <v>64193186.15</v>
      </c>
      <c r="E14" s="94">
        <v>0</v>
      </c>
    </row>
    <row r="15" spans="1:5" ht="12.75">
      <c r="A15" s="91" t="s">
        <v>93</v>
      </c>
      <c r="B15" s="92">
        <v>0</v>
      </c>
      <c r="C15" s="93">
        <v>0</v>
      </c>
      <c r="D15" s="92">
        <v>0</v>
      </c>
      <c r="E15" s="94">
        <v>0</v>
      </c>
    </row>
    <row r="16" spans="1:5" ht="12.75">
      <c r="A16" s="91" t="s">
        <v>94</v>
      </c>
      <c r="B16" s="92">
        <v>350302.82</v>
      </c>
      <c r="C16" s="93">
        <v>98779.06</v>
      </c>
      <c r="D16" s="92">
        <v>0</v>
      </c>
      <c r="E16" s="94">
        <v>0</v>
      </c>
    </row>
    <row r="17" spans="1:5" ht="12.75">
      <c r="A17" s="83"/>
      <c r="B17" s="84"/>
      <c r="C17" s="85"/>
      <c r="D17" s="84"/>
      <c r="E17" s="87"/>
    </row>
    <row r="18" spans="1:5" ht="12.75">
      <c r="A18" s="88" t="s">
        <v>95</v>
      </c>
      <c r="B18" s="89">
        <f>SUM(B19+B20-B21)</f>
        <v>372917396.23</v>
      </c>
      <c r="C18" s="95">
        <f>SUM(C19+C20-C21)</f>
        <v>474670100.03000003</v>
      </c>
      <c r="D18" s="89">
        <f>SUM(D19+D20-D21)</f>
        <v>488840639.61</v>
      </c>
      <c r="E18" s="96">
        <f>SUM(E19+E20-E21)</f>
        <v>0</v>
      </c>
    </row>
    <row r="19" spans="1:5" ht="12.75">
      <c r="A19" s="91" t="s">
        <v>96</v>
      </c>
      <c r="B19" s="92">
        <v>394782140.42</v>
      </c>
      <c r="C19" s="93">
        <v>475938767.93</v>
      </c>
      <c r="D19" s="92">
        <v>491746317.98</v>
      </c>
      <c r="E19" s="94">
        <v>0</v>
      </c>
    </row>
    <row r="20" spans="1:5" ht="12.75">
      <c r="A20" s="91" t="s">
        <v>97</v>
      </c>
      <c r="B20" s="92">
        <v>486346.69</v>
      </c>
      <c r="C20" s="93">
        <v>176369.91</v>
      </c>
      <c r="D20" s="92">
        <v>136109.69</v>
      </c>
      <c r="E20" s="94">
        <v>0</v>
      </c>
    </row>
    <row r="21" spans="1:5" ht="12.75">
      <c r="A21" s="91" t="s">
        <v>98</v>
      </c>
      <c r="B21" s="92">
        <v>22351090.88</v>
      </c>
      <c r="C21" s="93">
        <v>1445037.81</v>
      </c>
      <c r="D21" s="92">
        <v>3041788.06</v>
      </c>
      <c r="E21" s="94">
        <v>0</v>
      </c>
    </row>
    <row r="22" spans="1:5" ht="12.75">
      <c r="A22" s="83"/>
      <c r="B22" s="84"/>
      <c r="C22" s="85"/>
      <c r="D22" s="84"/>
      <c r="E22" s="87"/>
    </row>
    <row r="23" spans="1:8" ht="12.75">
      <c r="A23" s="88" t="s">
        <v>99</v>
      </c>
      <c r="B23" s="89">
        <f>SUM(B12-B18)</f>
        <v>-308712693.89</v>
      </c>
      <c r="C23" s="95">
        <f>SUM(C12-C18)</f>
        <v>-411261060.31000006</v>
      </c>
      <c r="D23" s="89">
        <f>SUM(D12-D18)</f>
        <v>-424647453.46000004</v>
      </c>
      <c r="E23" s="96">
        <f>SUM(E12-E18)</f>
        <v>0</v>
      </c>
      <c r="H23" s="97"/>
    </row>
    <row r="24" spans="1:5" ht="12.75">
      <c r="A24" s="83"/>
      <c r="B24" s="84"/>
      <c r="C24" s="85"/>
      <c r="D24" s="84"/>
      <c r="E24" s="87"/>
    </row>
    <row r="25" spans="1:5" ht="12.75">
      <c r="A25" s="88" t="s">
        <v>100</v>
      </c>
      <c r="B25" s="89">
        <v>893591133.16</v>
      </c>
      <c r="C25" s="90">
        <v>904256239.59</v>
      </c>
      <c r="D25" s="89">
        <v>933000286.01</v>
      </c>
      <c r="E25" s="89">
        <v>0</v>
      </c>
    </row>
    <row r="26" spans="1:6" ht="12.75">
      <c r="A26" s="88" t="s">
        <v>101</v>
      </c>
      <c r="B26" s="98">
        <f>SUM(B12/B25*100)</f>
        <v>7.185020078808679</v>
      </c>
      <c r="C26" s="99">
        <f>SUM(C12/C25*100)</f>
        <v>7.012286666526113</v>
      </c>
      <c r="D26" s="99">
        <f>SUM(D12/D25*100)</f>
        <v>6.880296513575986</v>
      </c>
      <c r="E26" s="98">
        <v>0</v>
      </c>
      <c r="F26" s="97"/>
    </row>
    <row r="27" spans="1:6" ht="12.75">
      <c r="A27" s="88" t="s">
        <v>102</v>
      </c>
      <c r="B27" s="98">
        <f>SUM(B23/B25*100)</f>
        <v>-34.5474213467519</v>
      </c>
      <c r="C27" s="99">
        <f>SUM(C23/C25*100)</f>
        <v>-45.48058861020085</v>
      </c>
      <c r="D27" s="99">
        <f>SUM(D23/D25*100)</f>
        <v>-45.51418256000927</v>
      </c>
      <c r="E27" s="98">
        <v>0</v>
      </c>
      <c r="F27" s="97"/>
    </row>
    <row r="28" spans="1:5" ht="12.75">
      <c r="A28" s="88" t="s">
        <v>103</v>
      </c>
      <c r="B28" s="89">
        <v>0</v>
      </c>
      <c r="C28" s="90">
        <v>0</v>
      </c>
      <c r="D28" s="89">
        <v>0</v>
      </c>
      <c r="E28" s="96">
        <v>0</v>
      </c>
    </row>
    <row r="29" spans="1:5" ht="12.75">
      <c r="A29" s="83"/>
      <c r="B29" s="84"/>
      <c r="C29" s="85"/>
      <c r="D29" s="84"/>
      <c r="E29" s="87"/>
    </row>
    <row r="30" spans="1:5" ht="12.75">
      <c r="A30" s="88" t="s">
        <v>104</v>
      </c>
      <c r="B30" s="89">
        <f>SUM(B32,B35,B39,B41)</f>
        <v>63854399.52</v>
      </c>
      <c r="C30" s="89">
        <f>SUM(C32,C35,C39,C41)</f>
        <v>63310260.66</v>
      </c>
      <c r="D30" s="89">
        <f>SUM(D32,D35,D39,D41)</f>
        <v>64193186.15</v>
      </c>
      <c r="E30" s="89">
        <f>SUM(E32,E35,E39,E41)</f>
        <v>0</v>
      </c>
    </row>
    <row r="31" spans="1:5" ht="12.75">
      <c r="A31" s="83"/>
      <c r="B31" s="84"/>
      <c r="C31" s="85"/>
      <c r="D31" s="84"/>
      <c r="E31" s="87"/>
    </row>
    <row r="32" spans="1:5" ht="12.75">
      <c r="A32" s="88" t="s">
        <v>105</v>
      </c>
      <c r="B32" s="89">
        <f>SUM(B33)</f>
        <v>0</v>
      </c>
      <c r="C32" s="90">
        <f>SUM(C33)</f>
        <v>0</v>
      </c>
      <c r="D32" s="89">
        <f>SUM(D33)</f>
        <v>0</v>
      </c>
      <c r="E32" s="89">
        <f>SUM(E33)</f>
        <v>0</v>
      </c>
    </row>
    <row r="33" spans="1:5" ht="12.75">
      <c r="A33" s="91" t="s">
        <v>106</v>
      </c>
      <c r="B33" s="92">
        <v>0</v>
      </c>
      <c r="C33" s="93">
        <v>0</v>
      </c>
      <c r="D33" s="92">
        <v>0</v>
      </c>
      <c r="E33" s="94">
        <v>0</v>
      </c>
    </row>
    <row r="34" spans="1:5" ht="12.75">
      <c r="A34" s="83"/>
      <c r="B34" s="84"/>
      <c r="C34" s="85"/>
      <c r="D34" s="84"/>
      <c r="E34" s="87"/>
    </row>
    <row r="35" spans="1:5" ht="12.75">
      <c r="A35" s="88" t="s">
        <v>107</v>
      </c>
      <c r="B35" s="89">
        <f>SUM(B36:B37)</f>
        <v>0</v>
      </c>
      <c r="C35" s="95">
        <f>SUM(C36:C37)</f>
        <v>0</v>
      </c>
      <c r="D35" s="89">
        <f>SUM(D36:D37)</f>
        <v>0</v>
      </c>
      <c r="E35" s="96">
        <f>SUM(E36:E37)</f>
        <v>0</v>
      </c>
    </row>
    <row r="36" spans="1:5" ht="12.75">
      <c r="A36" s="91" t="s">
        <v>108</v>
      </c>
      <c r="B36" s="92">
        <v>0</v>
      </c>
      <c r="C36" s="93">
        <v>0</v>
      </c>
      <c r="D36" s="92">
        <v>0</v>
      </c>
      <c r="E36" s="94">
        <v>0</v>
      </c>
    </row>
    <row r="37" spans="1:5" ht="12.75">
      <c r="A37" s="91" t="s">
        <v>109</v>
      </c>
      <c r="B37" s="92">
        <v>0</v>
      </c>
      <c r="C37" s="93">
        <v>0</v>
      </c>
      <c r="D37" s="92">
        <v>0</v>
      </c>
      <c r="E37" s="94">
        <v>0</v>
      </c>
    </row>
    <row r="38" spans="1:5" ht="12.75">
      <c r="A38" s="83"/>
      <c r="B38" s="84"/>
      <c r="C38" s="85"/>
      <c r="D38" s="84"/>
      <c r="E38" s="87"/>
    </row>
    <row r="39" spans="1:5" ht="12.75">
      <c r="A39" s="91" t="s">
        <v>110</v>
      </c>
      <c r="B39" s="92">
        <v>0</v>
      </c>
      <c r="C39" s="93">
        <v>0</v>
      </c>
      <c r="D39" s="92">
        <v>0</v>
      </c>
      <c r="E39" s="94">
        <v>0</v>
      </c>
    </row>
    <row r="40" spans="1:5" ht="12.75">
      <c r="A40" s="83"/>
      <c r="B40" s="84"/>
      <c r="C40" s="85"/>
      <c r="D40" s="84"/>
      <c r="E40" s="87"/>
    </row>
    <row r="41" spans="1:5" ht="12.75">
      <c r="A41" s="91" t="s">
        <v>111</v>
      </c>
      <c r="B41" s="92">
        <v>63854399.52</v>
      </c>
      <c r="C41" s="93">
        <v>63310260.66</v>
      </c>
      <c r="D41" s="92">
        <v>64193186.15</v>
      </c>
      <c r="E41" s="94">
        <v>0</v>
      </c>
    </row>
    <row r="42" spans="1:5" ht="12.75">
      <c r="A42" s="83"/>
      <c r="B42" s="84"/>
      <c r="C42" s="85"/>
      <c r="D42" s="84"/>
      <c r="E42" s="87"/>
    </row>
    <row r="43" spans="1:5" ht="12.75">
      <c r="A43" s="88" t="s">
        <v>112</v>
      </c>
      <c r="B43" s="89">
        <f>SUM(B44:B48)</f>
        <v>61056121.99</v>
      </c>
      <c r="C43" s="89">
        <f>SUM(C44:C48)</f>
        <v>23704979.64</v>
      </c>
      <c r="D43" s="89">
        <f>SUM(D44:D48)</f>
        <v>9273073.360000001</v>
      </c>
      <c r="E43" s="89">
        <f>SUM(E44:E48)</f>
        <v>0</v>
      </c>
    </row>
    <row r="44" spans="1:5" ht="12.75">
      <c r="A44" s="91" t="s">
        <v>113</v>
      </c>
      <c r="B44" s="92">
        <v>0</v>
      </c>
      <c r="C44" s="93">
        <v>0</v>
      </c>
      <c r="D44" s="92">
        <v>0</v>
      </c>
      <c r="E44" s="94">
        <v>0</v>
      </c>
    </row>
    <row r="45" spans="1:5" ht="12.75">
      <c r="A45" s="91" t="s">
        <v>114</v>
      </c>
      <c r="B45" s="92">
        <v>0</v>
      </c>
      <c r="C45" s="93">
        <v>0</v>
      </c>
      <c r="D45" s="92">
        <v>0</v>
      </c>
      <c r="E45" s="94">
        <v>0</v>
      </c>
    </row>
    <row r="46" spans="1:5" ht="12.75">
      <c r="A46" s="91" t="s">
        <v>115</v>
      </c>
      <c r="B46" s="92">
        <v>127398.63</v>
      </c>
      <c r="C46" s="93">
        <v>241445.52</v>
      </c>
      <c r="D46" s="92">
        <v>292200.65</v>
      </c>
      <c r="E46" s="94">
        <v>0</v>
      </c>
    </row>
    <row r="47" spans="1:5" ht="12.75">
      <c r="A47" s="83" t="s">
        <v>116</v>
      </c>
      <c r="B47" s="84">
        <v>60928723.36</v>
      </c>
      <c r="C47" s="85">
        <v>23463534.12</v>
      </c>
      <c r="D47" s="84">
        <v>8980872.71</v>
      </c>
      <c r="E47" s="87">
        <v>0</v>
      </c>
    </row>
    <row r="48" spans="1:5" ht="12.75">
      <c r="A48" s="100" t="s">
        <v>117</v>
      </c>
      <c r="B48" s="101">
        <v>0</v>
      </c>
      <c r="C48" s="102">
        <v>0</v>
      </c>
      <c r="D48" s="101">
        <v>0</v>
      </c>
      <c r="E48" s="103">
        <v>0</v>
      </c>
    </row>
    <row r="52" spans="1:4" ht="12.75">
      <c r="A52" s="14"/>
      <c r="C52" s="14"/>
      <c r="D52" s="14"/>
    </row>
    <row r="53" spans="1:4" ht="12.75">
      <c r="A53" s="26" t="s">
        <v>55</v>
      </c>
      <c r="C53" s="44" t="s">
        <v>26</v>
      </c>
      <c r="D53" s="44"/>
    </row>
    <row r="54" spans="1:4" ht="12.75">
      <c r="A54" s="26" t="s">
        <v>56</v>
      </c>
      <c r="C54" s="33" t="s">
        <v>28</v>
      </c>
      <c r="D54" s="33"/>
    </row>
    <row r="57" spans="2:4" ht="12.75">
      <c r="B57" s="27"/>
      <c r="C57" s="27"/>
      <c r="D57" s="28"/>
    </row>
    <row r="58" spans="2:4" ht="12.75">
      <c r="B58" s="45" t="s">
        <v>57</v>
      </c>
      <c r="C58" s="45"/>
      <c r="D58" s="45"/>
    </row>
    <row r="59" spans="2:4" ht="12.75">
      <c r="B59" s="46" t="s">
        <v>58</v>
      </c>
      <c r="C59" s="46"/>
      <c r="D59" s="46"/>
    </row>
    <row r="60" spans="2:4" ht="12.75">
      <c r="B60" s="32" t="s">
        <v>59</v>
      </c>
      <c r="C60" s="32"/>
      <c r="D60" s="32"/>
    </row>
  </sheetData>
  <sheetProtection/>
  <mergeCells count="9">
    <mergeCell ref="B58:D58"/>
    <mergeCell ref="B59:D59"/>
    <mergeCell ref="B60:D60"/>
    <mergeCell ref="A3:E5"/>
    <mergeCell ref="A9:A10"/>
    <mergeCell ref="B9:B10"/>
    <mergeCell ref="C9:E9"/>
    <mergeCell ref="C53:D53"/>
    <mergeCell ref="C54:D54"/>
  </mergeCells>
  <printOptions horizontalCentered="1"/>
  <pageMargins left="0.1968503937007874" right="0.1968503937007874" top="0.3937007874015748" bottom="0" header="0" footer="0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2" width="22.140625" style="0" bestFit="1" customWidth="1"/>
    <col min="3" max="5" width="15.7109375" style="0" bestFit="1" customWidth="1"/>
    <col min="6" max="6" width="11.140625" style="0" bestFit="1" customWidth="1"/>
  </cols>
  <sheetData>
    <row r="3" spans="1:6" ht="12.75" customHeight="1">
      <c r="A3" s="34" t="s">
        <v>29</v>
      </c>
      <c r="B3" s="34"/>
      <c r="C3" s="34"/>
      <c r="D3" s="34"/>
      <c r="E3" s="34"/>
      <c r="F3" s="78"/>
    </row>
    <row r="4" spans="1:6" ht="12.75" customHeight="1">
      <c r="A4" s="34"/>
      <c r="B4" s="34"/>
      <c r="C4" s="34"/>
      <c r="D4" s="34"/>
      <c r="E4" s="34"/>
      <c r="F4" s="78"/>
    </row>
    <row r="5" spans="1:6" ht="12.75" customHeight="1">
      <c r="A5" s="34"/>
      <c r="B5" s="34"/>
      <c r="C5" s="34"/>
      <c r="D5" s="34"/>
      <c r="E5" s="34"/>
      <c r="F5" s="78"/>
    </row>
    <row r="7" ht="12.75">
      <c r="A7" s="49" t="s">
        <v>118</v>
      </c>
    </row>
    <row r="9" spans="1:5" ht="12.75">
      <c r="A9" s="104" t="s">
        <v>87</v>
      </c>
      <c r="B9" s="80" t="s">
        <v>88</v>
      </c>
      <c r="C9" s="81" t="s">
        <v>89</v>
      </c>
      <c r="D9" s="81"/>
      <c r="E9" s="81"/>
    </row>
    <row r="10" spans="1:5" ht="12.75">
      <c r="A10" s="104"/>
      <c r="B10" s="80"/>
      <c r="C10" s="82" t="s">
        <v>65</v>
      </c>
      <c r="D10" s="82" t="s">
        <v>66</v>
      </c>
      <c r="E10" s="82" t="s">
        <v>67</v>
      </c>
    </row>
    <row r="11" spans="1:5" ht="12.75">
      <c r="A11" s="54"/>
      <c r="B11" s="105"/>
      <c r="C11" s="106"/>
      <c r="D11" s="105"/>
      <c r="E11" s="107"/>
    </row>
    <row r="12" spans="1:5" ht="12.75">
      <c r="A12" s="57" t="s">
        <v>119</v>
      </c>
      <c r="B12" s="58">
        <f>SUM(B13,B14)</f>
        <v>791319000.89</v>
      </c>
      <c r="C12" s="58">
        <f>SUM(C13,C14)</f>
        <v>791319000.89</v>
      </c>
      <c r="D12" s="58">
        <f>SUM(D13,D14)</f>
        <v>791319000.89</v>
      </c>
      <c r="E12" s="58">
        <f>SUM(E13,E14)</f>
        <v>0</v>
      </c>
    </row>
    <row r="13" spans="1:5" ht="12.75">
      <c r="A13" s="108" t="s">
        <v>120</v>
      </c>
      <c r="B13" s="109">
        <v>791319000.89</v>
      </c>
      <c r="C13" s="109">
        <v>791319000.89</v>
      </c>
      <c r="D13" s="109">
        <v>791319000.89</v>
      </c>
      <c r="E13" s="110">
        <v>0</v>
      </c>
    </row>
    <row r="14" spans="1:5" ht="12.75">
      <c r="A14" s="108" t="s">
        <v>94</v>
      </c>
      <c r="B14" s="109">
        <v>0</v>
      </c>
      <c r="C14" s="111">
        <v>0</v>
      </c>
      <c r="D14" s="109">
        <v>0</v>
      </c>
      <c r="E14" s="110">
        <v>0</v>
      </c>
    </row>
    <row r="15" spans="1:5" ht="12.75">
      <c r="A15" s="108"/>
      <c r="B15" s="109"/>
      <c r="C15" s="111"/>
      <c r="D15" s="109"/>
      <c r="E15" s="110"/>
    </row>
    <row r="16" spans="1:5" ht="12.75">
      <c r="A16" s="108"/>
      <c r="B16" s="109"/>
      <c r="C16" s="111"/>
      <c r="D16" s="109"/>
      <c r="E16" s="110"/>
    </row>
    <row r="17" spans="1:5" ht="12.75">
      <c r="A17" s="57" t="s">
        <v>95</v>
      </c>
      <c r="B17" s="58">
        <f>SUM(B18+B19-B20)</f>
        <v>831164887.64</v>
      </c>
      <c r="C17" s="112">
        <f>SUM(C18+C19-C20)</f>
        <v>899563641.29</v>
      </c>
      <c r="D17" s="112">
        <f>SUM(D18+D19-D20)</f>
        <v>947049870.21</v>
      </c>
      <c r="E17" s="112">
        <f>SUM(E18+E19-E20)</f>
        <v>0</v>
      </c>
    </row>
    <row r="18" spans="1:5" ht="12.75">
      <c r="A18" s="108" t="s">
        <v>96</v>
      </c>
      <c r="B18" s="109">
        <v>189208.48</v>
      </c>
      <c r="C18" s="111">
        <v>197718.14</v>
      </c>
      <c r="D18" s="109">
        <v>1177977.33</v>
      </c>
      <c r="E18" s="110">
        <v>0</v>
      </c>
    </row>
    <row r="19" spans="1:5" ht="12.75">
      <c r="A19" s="108" t="s">
        <v>97</v>
      </c>
      <c r="B19" s="109">
        <v>834523195.89</v>
      </c>
      <c r="C19" s="111">
        <v>899365923.15</v>
      </c>
      <c r="D19" s="109">
        <v>945871892.88</v>
      </c>
      <c r="E19" s="110">
        <v>0</v>
      </c>
    </row>
    <row r="20" spans="1:5" ht="12.75">
      <c r="A20" s="108" t="s">
        <v>121</v>
      </c>
      <c r="B20" s="109">
        <v>3547516.73</v>
      </c>
      <c r="C20" s="111">
        <v>0</v>
      </c>
      <c r="D20" s="109">
        <v>0</v>
      </c>
      <c r="E20" s="110">
        <v>0</v>
      </c>
    </row>
    <row r="21" spans="1:5" ht="12.75">
      <c r="A21" s="54"/>
      <c r="B21" s="73"/>
      <c r="C21" s="113"/>
      <c r="D21" s="73"/>
      <c r="E21" s="114"/>
    </row>
    <row r="22" spans="1:5" ht="12.75">
      <c r="A22" s="54"/>
      <c r="B22" s="73"/>
      <c r="C22" s="113"/>
      <c r="D22" s="73"/>
      <c r="E22" s="114"/>
    </row>
    <row r="23" spans="1:8" ht="12.75">
      <c r="A23" s="57" t="s">
        <v>99</v>
      </c>
      <c r="B23" s="58">
        <f>SUM(B12-B17)</f>
        <v>-39845886.75</v>
      </c>
      <c r="C23" s="112">
        <f>SUM(C12-C17)</f>
        <v>-108244640.39999998</v>
      </c>
      <c r="D23" s="112">
        <f>SUM(D12-D17)</f>
        <v>-155730869.32000005</v>
      </c>
      <c r="E23" s="112">
        <f>SUM(E12-E17)</f>
        <v>0</v>
      </c>
      <c r="H23" s="97"/>
    </row>
    <row r="24" spans="1:5" ht="12.75">
      <c r="A24" s="83"/>
      <c r="B24" s="84"/>
      <c r="C24" s="85"/>
      <c r="D24" s="84"/>
      <c r="E24" s="87"/>
    </row>
    <row r="25" spans="1:5" ht="12.75">
      <c r="A25" s="88" t="s">
        <v>112</v>
      </c>
      <c r="B25" s="89">
        <f>SUM(B26:B30)</f>
        <v>119.7</v>
      </c>
      <c r="C25" s="89">
        <f>SUM(C26:C30)</f>
        <v>119.7</v>
      </c>
      <c r="D25" s="89">
        <f>SUM(D26:D30)</f>
        <v>1955.7</v>
      </c>
      <c r="E25" s="89">
        <f>SUM(E26:E30)</f>
        <v>0</v>
      </c>
    </row>
    <row r="26" spans="1:5" ht="12.75">
      <c r="A26" s="91" t="s">
        <v>113</v>
      </c>
      <c r="B26" s="92">
        <v>0</v>
      </c>
      <c r="C26" s="93">
        <v>0</v>
      </c>
      <c r="D26" s="92">
        <v>0</v>
      </c>
      <c r="E26" s="94">
        <v>0</v>
      </c>
    </row>
    <row r="27" spans="1:5" ht="12.75">
      <c r="A27" s="91" t="s">
        <v>114</v>
      </c>
      <c r="B27" s="92">
        <v>0</v>
      </c>
      <c r="C27" s="93">
        <v>0</v>
      </c>
      <c r="D27" s="92">
        <v>0</v>
      </c>
      <c r="E27" s="94">
        <v>0</v>
      </c>
    </row>
    <row r="28" spans="1:5" ht="12.75">
      <c r="A28" s="91" t="s">
        <v>115</v>
      </c>
      <c r="B28" s="92">
        <v>119.7</v>
      </c>
      <c r="C28" s="93">
        <v>119.7</v>
      </c>
      <c r="D28" s="92">
        <v>1955.7</v>
      </c>
      <c r="E28" s="94">
        <v>0</v>
      </c>
    </row>
    <row r="29" spans="1:5" ht="12.75">
      <c r="A29" s="83" t="s">
        <v>116</v>
      </c>
      <c r="B29" s="84">
        <v>0</v>
      </c>
      <c r="C29" s="85">
        <v>0</v>
      </c>
      <c r="D29" s="84">
        <v>0</v>
      </c>
      <c r="E29" s="87">
        <v>0</v>
      </c>
    </row>
    <row r="30" spans="1:5" ht="12.75">
      <c r="A30" s="100" t="s">
        <v>117</v>
      </c>
      <c r="B30" s="101">
        <v>0</v>
      </c>
      <c r="C30" s="102">
        <v>0</v>
      </c>
      <c r="D30" s="101">
        <v>0</v>
      </c>
      <c r="E30" s="103">
        <v>0</v>
      </c>
    </row>
    <row r="33" spans="1:4" ht="12.75">
      <c r="A33" s="14"/>
      <c r="C33" s="14"/>
      <c r="D33" s="14"/>
    </row>
    <row r="34" spans="1:4" ht="12.75">
      <c r="A34" s="115" t="s">
        <v>55</v>
      </c>
      <c r="C34" s="116" t="s">
        <v>26</v>
      </c>
      <c r="D34" s="116"/>
    </row>
    <row r="35" spans="1:4" ht="12.75">
      <c r="A35" s="115" t="s">
        <v>56</v>
      </c>
      <c r="C35" s="117" t="s">
        <v>28</v>
      </c>
      <c r="D35" s="117"/>
    </row>
    <row r="38" spans="2:4" ht="12.75">
      <c r="B38" s="45" t="s">
        <v>57</v>
      </c>
      <c r="C38" s="45"/>
      <c r="D38" s="45"/>
    </row>
    <row r="39" spans="2:4" ht="12.75">
      <c r="B39" s="46" t="s">
        <v>58</v>
      </c>
      <c r="C39" s="46"/>
      <c r="D39" s="46"/>
    </row>
    <row r="40" spans="2:4" ht="12.75">
      <c r="B40" s="32" t="s">
        <v>59</v>
      </c>
      <c r="C40" s="32"/>
      <c r="D40" s="32"/>
    </row>
  </sheetData>
  <sheetProtection/>
  <mergeCells count="9">
    <mergeCell ref="B38:D38"/>
    <mergeCell ref="B39:D39"/>
    <mergeCell ref="B40:D40"/>
    <mergeCell ref="A3:E5"/>
    <mergeCell ref="A9:A10"/>
    <mergeCell ref="B9:B10"/>
    <mergeCell ref="C9:E9"/>
    <mergeCell ref="C34:D34"/>
    <mergeCell ref="C35:D35"/>
  </mergeCells>
  <printOptions horizontalCentered="1"/>
  <pageMargins left="0.1968503937007874" right="0.1968503937007874" top="0.3937007874015748" bottom="0" header="0" footer="0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8515625" style="0" bestFit="1" customWidth="1"/>
    <col min="2" max="2" width="42.7109375" style="0" bestFit="1" customWidth="1"/>
  </cols>
  <sheetData>
    <row r="5" ht="12.75" customHeight="1">
      <c r="A5" s="34" t="s">
        <v>29</v>
      </c>
    </row>
    <row r="6" ht="12.75" customHeight="1">
      <c r="A6" s="34"/>
    </row>
    <row r="7" ht="12.75">
      <c r="A7" s="34"/>
    </row>
    <row r="10" ht="12.75">
      <c r="A10" s="2"/>
    </row>
    <row r="11" spans="1:2" s="4" customFormat="1" ht="12.75" customHeight="1">
      <c r="A11" s="35" t="s">
        <v>0</v>
      </c>
      <c r="B11" s="35"/>
    </row>
    <row r="12" spans="1:2" s="4" customFormat="1" ht="11.25">
      <c r="A12" s="47"/>
      <c r="B12" s="47"/>
    </row>
    <row r="13" spans="1:2" s="4" customFormat="1" ht="12.75" customHeight="1">
      <c r="A13" s="35" t="s">
        <v>14</v>
      </c>
      <c r="B13" s="35"/>
    </row>
    <row r="14" spans="1:2" s="4" customFormat="1" ht="11.25">
      <c r="A14" s="35"/>
      <c r="B14" s="35"/>
    </row>
    <row r="15" spans="1:2" s="4" customFormat="1" ht="11.25">
      <c r="A15" s="17" t="s">
        <v>30</v>
      </c>
      <c r="B15" s="16" t="s">
        <v>39</v>
      </c>
    </row>
    <row r="16" spans="1:2" s="4" customFormat="1" ht="11.25">
      <c r="A16" s="17" t="s">
        <v>15</v>
      </c>
      <c r="B16" s="16" t="s">
        <v>40</v>
      </c>
    </row>
    <row r="17" spans="1:2" s="4" customFormat="1" ht="11.25">
      <c r="A17" s="17" t="s">
        <v>16</v>
      </c>
      <c r="B17" s="16" t="s">
        <v>41</v>
      </c>
    </row>
    <row r="18" spans="1:2" s="4" customFormat="1" ht="11.25">
      <c r="A18" s="17" t="s">
        <v>17</v>
      </c>
      <c r="B18" s="16" t="s">
        <v>38</v>
      </c>
    </row>
    <row r="19" spans="1:2" s="4" customFormat="1" ht="11.25">
      <c r="A19" s="17" t="s">
        <v>18</v>
      </c>
      <c r="B19" s="16" t="s">
        <v>42</v>
      </c>
    </row>
    <row r="20" spans="1:2" s="4" customFormat="1" ht="11.25">
      <c r="A20" s="17" t="s">
        <v>31</v>
      </c>
      <c r="B20" s="16" t="s">
        <v>48</v>
      </c>
    </row>
    <row r="21" spans="1:2" s="4" customFormat="1" ht="11.25">
      <c r="A21" s="17" t="s">
        <v>49</v>
      </c>
      <c r="B21" s="16" t="s">
        <v>43</v>
      </c>
    </row>
    <row r="22" spans="1:2" s="4" customFormat="1" ht="11.25">
      <c r="A22" s="17" t="s">
        <v>32</v>
      </c>
      <c r="B22" s="16" t="s">
        <v>53</v>
      </c>
    </row>
    <row r="23" spans="1:2" s="4" customFormat="1" ht="11.25">
      <c r="A23" s="17" t="s">
        <v>19</v>
      </c>
      <c r="B23" s="16" t="s">
        <v>44</v>
      </c>
    </row>
    <row r="24" spans="1:2" s="4" customFormat="1" ht="11.25">
      <c r="A24" s="17" t="s">
        <v>33</v>
      </c>
      <c r="B24" s="16" t="s">
        <v>45</v>
      </c>
    </row>
    <row r="25" spans="1:2" s="4" customFormat="1" ht="11.25">
      <c r="A25" s="17" t="s">
        <v>34</v>
      </c>
      <c r="B25" s="16" t="s">
        <v>46</v>
      </c>
    </row>
    <row r="26" spans="1:2" s="4" customFormat="1" ht="11.25">
      <c r="A26" s="10" t="s">
        <v>20</v>
      </c>
      <c r="B26" s="16"/>
    </row>
    <row r="27" spans="1:2" s="4" customFormat="1" ht="12.75" customHeight="1">
      <c r="A27" s="35" t="s">
        <v>21</v>
      </c>
      <c r="B27" s="35"/>
    </row>
    <row r="28" spans="1:2" s="4" customFormat="1" ht="11.25">
      <c r="A28" s="35"/>
      <c r="B28" s="35"/>
    </row>
    <row r="29" spans="1:2" s="4" customFormat="1" ht="11.25">
      <c r="A29" s="17" t="s">
        <v>35</v>
      </c>
      <c r="B29" s="16" t="s">
        <v>50</v>
      </c>
    </row>
    <row r="30" spans="1:2" s="4" customFormat="1" ht="11.25">
      <c r="A30" s="17" t="s">
        <v>36</v>
      </c>
      <c r="B30" s="16" t="s">
        <v>51</v>
      </c>
    </row>
    <row r="31" spans="1:2" s="4" customFormat="1" ht="11.25">
      <c r="A31" s="17" t="s">
        <v>37</v>
      </c>
      <c r="B31" s="16" t="s">
        <v>52</v>
      </c>
    </row>
    <row r="32" spans="1:2" s="4" customFormat="1" ht="11.25">
      <c r="A32" s="17" t="s">
        <v>22</v>
      </c>
      <c r="B32" s="16" t="s">
        <v>47</v>
      </c>
    </row>
    <row r="33" spans="1:2" s="4" customFormat="1" ht="11.25">
      <c r="A33" s="10" t="s">
        <v>23</v>
      </c>
      <c r="B33" s="16"/>
    </row>
    <row r="34" spans="1:2" s="4" customFormat="1" ht="11.25">
      <c r="A34" s="16"/>
      <c r="B34" s="16"/>
    </row>
    <row r="35" spans="1:2" s="4" customFormat="1" ht="11.25">
      <c r="A35" s="10" t="s">
        <v>24</v>
      </c>
      <c r="B35" s="16"/>
    </row>
    <row r="41" ht="12.75">
      <c r="A41" s="14"/>
    </row>
    <row r="42" ht="12.75">
      <c r="A42" s="15" t="s">
        <v>25</v>
      </c>
    </row>
    <row r="43" ht="12.75">
      <c r="A43" s="1" t="s">
        <v>27</v>
      </c>
    </row>
  </sheetData>
  <sheetProtection/>
  <mergeCells count="5">
    <mergeCell ref="A5:A7"/>
    <mergeCell ref="A11:B11"/>
    <mergeCell ref="A12:B12"/>
    <mergeCell ref="A13:B14"/>
    <mergeCell ref="A27:B28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luishb</cp:lastModifiedBy>
  <cp:lastPrinted>2015-09-16T13:59:09Z</cp:lastPrinted>
  <dcterms:created xsi:type="dcterms:W3CDTF">2013-01-26T14:01:14Z</dcterms:created>
  <dcterms:modified xsi:type="dcterms:W3CDTF">2017-09-20T19:26:03Z</dcterms:modified>
  <cp:category/>
  <cp:version/>
  <cp:contentType/>
  <cp:contentStatus/>
</cp:coreProperties>
</file>