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360" windowWidth="21840" windowHeight="9375" tabRatio="548" activeTab="0"/>
  </bookViews>
  <sheets>
    <sheet name="RREO-Anexo 12" sheetId="1" r:id="rId1"/>
  </sheets>
  <definedNames>
    <definedName name="_xlfn.IFERROR" hidden="1">#NAME?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<sst xmlns="http://schemas.openxmlformats.org/spreadsheetml/2006/main" count="203" uniqueCount="165">
  <si>
    <t>¹ Essa linha apresentará valor somente no Relatório Resumido da Execução Orçamentária do último bimestre do exercício.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</si>
  <si>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</si>
  <si>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</si>
  <si>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</si>
  <si>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</si>
  <si>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</si>
  <si>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</si>
  <si>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</si>
  <si>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</si>
  <si>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</si>
  <si>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</si>
  <si>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</si>
  <si>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DESPESAS EMPENHADAS</t>
  </si>
  <si>
    <t>DESPESAS LIQUIDADAS</t>
  </si>
  <si>
    <t>(d)</t>
  </si>
  <si>
    <t>(e)</t>
  </si>
  <si>
    <t>(g)</t>
  </si>
  <si>
    <t>(h)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</si>
  <si>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</si>
  <si>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</si>
  <si>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</si>
  <si>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</si>
  <si>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</si>
  <si>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>(b/a) x 100</t>
  </si>
  <si>
    <t>(d/c) x 100</t>
  </si>
  <si>
    <t>Outras Subfunções</t>
  </si>
  <si>
    <t>(f)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</si>
  <si>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</si>
  <si>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</si>
  <si>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</si>
  <si>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</si>
  <si>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</si>
  <si>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</si>
  <si>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</si>
  <si>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</si>
  <si>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</si>
  <si>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</si>
  <si>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</si>
  <si>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</si>
  <si>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</si>
  <si>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(j)</t>
  </si>
  <si>
    <t>(k)</t>
  </si>
  <si>
    <t>RECEITAS DE OPERAÇÕES DE CRÉDITO VINCULADAS À SAÚDE</t>
  </si>
  <si>
    <t>(i)</t>
  </si>
  <si>
    <t>TRANSFERÊNCIA DE RECURSOS DO SISTEMA ÚNICO DE SAÚDE-SUS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</si>
  <si>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</si>
  <si>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</si>
  <si>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</si>
  <si>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</si>
  <si>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</si>
  <si>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</si>
  <si>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PAGOS</t>
  </si>
  <si>
    <t>A PAGAR</t>
  </si>
  <si>
    <t>Inscritos em &lt;Exercício de Referência&gt;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</si>
  <si>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</si>
  <si>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</si>
  <si>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</si>
  <si>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</si>
  <si>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</si>
  <si>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</si>
  <si>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</si>
  <si>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</si>
  <si>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</si>
  <si>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</si>
  <si>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</si>
  <si>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</si>
  <si>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</si>
  <si>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</si>
  <si>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</si>
  <si>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</si>
  <si>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</si>
  <si>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</si>
  <si>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</si>
  <si>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</si>
  <si>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</si>
  <si>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</si>
  <si>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</si>
  <si>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</si>
  <si>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</si>
  <si>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</si>
  <si>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</si>
  <si>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</si>
  <si>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</si>
  <si>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</si>
  <si>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</si>
  <si>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</si>
  <si>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</si>
  <si>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</si>
  <si>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</si>
  <si>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</si>
  <si>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</si>
  <si>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</si>
  <si>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</si>
  <si>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</si>
  <si>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</si>
  <si>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</si>
  <si>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</si>
  <si>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</si>
  <si>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</si>
  <si>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INSCRITOS</t>
  </si>
  <si>
    <t>CANCELADOS/    PRESCRITOS</t>
  </si>
  <si>
    <t>PARCELA CONSIDERADA NO LIMITE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</si>
  <si>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</si>
  <si>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</si>
  <si>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</si>
  <si>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</si>
  <si>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</si>
  <si>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</si>
  <si>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</si>
  <si>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</si>
  <si>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</si>
  <si>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</si>
  <si>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</si>
  <si>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</si>
  <si>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</si>
  <si>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</si>
  <si>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</si>
  <si>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</si>
  <si>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</si>
  <si>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t>Tabela 12.2 - Demonstrativo das Despesas com Saúde - Municípios</t>
  </si>
  <si>
    <t>Inscritos em &lt;Exercício de Referência - 1&gt;</t>
  </si>
  <si>
    <t>Inscritos em &lt;Exercício de Referência - 2&gt;</t>
  </si>
  <si>
    <t xml:space="preserve">Restos a Pagar Cancelados ou Prescritos em &lt;Exercício de Referência - 1&gt; </t>
  </si>
  <si>
    <t xml:space="preserve">Restos a Pagar Cancelados ou Prescritos em &lt;Exercício de Referência - 2&gt; </t>
  </si>
  <si>
    <t xml:space="preserve">Restos a Pagar Cancelados ou Prescritos em &lt;Exercício de Referência - 3&gt; </t>
  </si>
  <si>
    <t xml:space="preserve">Diferença de limite não cumprido em &lt;Exercício de Referência - 2&gt; </t>
  </si>
  <si>
    <t xml:space="preserve">Diferença de limite não cumprido em &lt;Exercício de Referência - 3&gt; </t>
  </si>
  <si>
    <t xml:space="preserve">Diferença de limite não cumprido em &lt;Exercício de Referência - 4&gt; 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</si>
  <si>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</si>
  <si>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r>
      <t>RESTOS A PAGAR NÃO PROCESSADOS INSCRITOS INDEVIDAMENTE NO EXERCÍCIO SEM DISPONIBILIDADE FINANCEIRA</t>
    </r>
    <r>
      <rPr>
        <vertAlign val="superscript"/>
        <sz val="8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</si>
  <si>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</si>
  <si>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</si>
  <si>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Times New Roman"/>
        <family val="1"/>
      </rPr>
      <t>6</t>
    </r>
    <r>
      <rPr>
        <b/>
        <sz val="8"/>
        <rFont val="Times New Roman"/>
        <family val="1"/>
      </rPr>
      <t xml:space="preserve"> - LIMITE CONSTITUCIONAL 15%</t>
    </r>
    <r>
      <rPr>
        <b/>
        <vertAlign val="superscript"/>
        <sz val="8"/>
        <rFont val="Times New Roman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</si>
  <si>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</si>
  <si>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</si>
  <si>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</si>
  <si>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</si>
  <si>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</si>
  <si>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</si>
  <si>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Essa coluna poderá ser apresentada somente no último bimestre</t>
    </r>
  </si>
  <si>
    <t>PREFEITURA MUNICIPAL DE INDAIATUBA</t>
  </si>
  <si>
    <t>Av. Eng. Fabio R. Barnabe, 2800 - Jd. Esplanada II</t>
  </si>
  <si>
    <t>C.N.P.J. 44.733.608/0001-09</t>
  </si>
  <si>
    <t>Telefone: (19) 3834-9000</t>
  </si>
  <si>
    <t>LUIS HENRIQUE BORTOLETTO</t>
  </si>
  <si>
    <t>DIRETOR DE ÁREA E OU SERVIÇOS</t>
  </si>
  <si>
    <t>Período: 2º Bimestre</t>
  </si>
  <si>
    <t>FONTE: Sistema CECAM, Unidade Responsável: CONTABILIDADE. Emissão: 14/05/2018, às 08:46:48. Assinado Digitalmente no dia 14/05/2018, às 08:46:48.</t>
  </si>
  <si>
    <t>GRAZIELA DRIGO BOSSOLAN GARCIA</t>
  </si>
  <si>
    <t>SECRETÁRIA MUNICIPAL DA SAÚDE</t>
  </si>
  <si>
    <t>NILSON ALCIDES GASPAR</t>
  </si>
  <si>
    <t>MARIANA ALVES RIZATO DE CASTRO</t>
  </si>
  <si>
    <t>PREFEITO MUNICIPAL</t>
  </si>
  <si>
    <t>CONTADORA</t>
  </si>
  <si>
    <t>CRC - SP 321123/O-4</t>
  </si>
  <si>
    <t>CRC-SP 289944/O-3</t>
  </si>
  <si>
    <t>NOTAS EXPLICATIVAS:</t>
  </si>
  <si>
    <t>-----</t>
  </si>
  <si>
    <t>EMPENHADO</t>
  </si>
  <si>
    <t>PAGO*</t>
  </si>
  <si>
    <r>
      <t xml:space="preserve">* </t>
    </r>
    <r>
      <rPr>
        <sz val="8"/>
        <rFont val="Times New Roman"/>
        <family val="1"/>
      </rPr>
      <t>DADOS EXTRAÍDOS DOS RELATÓRIOS DA EXECUÇÃO</t>
    </r>
  </si>
  <si>
    <r>
      <rPr>
        <b/>
        <sz val="10"/>
        <rFont val="Times New Roman"/>
        <family val="1"/>
      </rPr>
      <t xml:space="preserve">1 - </t>
    </r>
    <r>
      <rPr>
        <sz val="10"/>
        <rFont val="Times New Roman"/>
        <family val="1"/>
      </rPr>
      <t>OS CÁLCULOS DO PERCENTUAL DE APLICAÇÃO EM AÇÕES E SERVIÇOS PÚBLICOS DE SAÚDE SOBRE A RECEITA  DE IMPOSTOS LÍQUIDA E TRANSFERÊNCIAS CONSTITUCIONAIS E LEGAIS (VII%) SÃO EFETUADOS PELO LIQUIDADO</t>
    </r>
  </si>
  <si>
    <r>
      <rPr>
        <b/>
        <sz val="10"/>
        <rFont val="Times New Roman"/>
        <family val="1"/>
      </rPr>
      <t xml:space="preserve">2 - </t>
    </r>
    <r>
      <rPr>
        <sz val="10"/>
        <rFont val="Times New Roman"/>
        <family val="1"/>
      </rPr>
      <t>PARA UM MELHOR ACOMPANHAMENTO E DEMONSTRAÇÃO DOS GASTOS, INCLUÍMOS AO LADO OS PERCENTUAIS DO EMPENHADO E PAGO, ONDE OS PAGAMENTOS NÃO CONSTAM NESTE QUADRO POR METODOLOGIA DO STN</t>
    </r>
  </si>
  <si>
    <t>PERCENTUAL DE APLICAÇÃO</t>
  </si>
  <si>
    <t>SAÚDE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</si>
</sst>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32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/>
    </xf>
    <xf numFmtId="0" fontId="2" fillId="33" borderId="13" xfId="50" applyFont="1" applyFill="1" applyBorder="1" applyAlignment="1">
      <alignment horizontal="center" vertical="top" wrapText="1"/>
      <protection/>
    </xf>
    <xf numFmtId="0" fontId="2" fillId="33" borderId="14" xfId="50" applyFont="1" applyFill="1" applyBorder="1" applyAlignment="1">
      <alignment horizontal="center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43" fontId="3" fillId="0" borderId="13" xfId="57" applyFont="1" applyFill="1" applyBorder="1" applyAlignment="1">
      <alignment horizontal="right"/>
    </xf>
    <xf numFmtId="43" fontId="3" fillId="0" borderId="0" xfId="57" applyFont="1" applyFill="1" applyBorder="1" applyAlignment="1">
      <alignment horizontal="right"/>
    </xf>
    <xf numFmtId="43" fontId="3" fillId="0" borderId="14" xfId="57" applyFont="1" applyFill="1" applyBorder="1" applyAlignment="1">
      <alignment horizontal="right"/>
    </xf>
    <xf numFmtId="43" fontId="3" fillId="0" borderId="17" xfId="57" applyFont="1" applyFill="1" applyBorder="1" applyAlignment="1">
      <alignment horizontal="right"/>
    </xf>
    <xf numFmtId="43" fontId="3" fillId="0" borderId="11" xfId="57" applyFont="1" applyFill="1" applyBorder="1" applyAlignment="1">
      <alignment horizontal="right"/>
    </xf>
    <xf numFmtId="43" fontId="3" fillId="0" borderId="15" xfId="57" applyFont="1" applyFill="1" applyBorder="1" applyAlignment="1">
      <alignment horizontal="right"/>
    </xf>
    <xf numFmtId="43" fontId="3" fillId="0" borderId="16" xfId="57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3" fontId="3" fillId="0" borderId="12" xfId="57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43" fontId="3" fillId="0" borderId="18" xfId="5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50" applyFont="1" applyFill="1" applyBorder="1" applyAlignment="1">
      <alignment horizontal="center" vertical="top" wrapText="1"/>
      <protection/>
    </xf>
    <xf numFmtId="0" fontId="3" fillId="0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43" fontId="3" fillId="34" borderId="13" xfId="57" applyFont="1" applyFill="1" applyBorder="1" applyAlignment="1">
      <alignment horizontal="right"/>
    </xf>
    <xf numFmtId="43" fontId="3" fillId="34" borderId="21" xfId="57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43" fontId="3" fillId="34" borderId="14" xfId="57" applyFont="1" applyFill="1" applyBorder="1" applyAlignment="1">
      <alignment horizontal="right"/>
    </xf>
    <xf numFmtId="43" fontId="3" fillId="34" borderId="22" xfId="57" applyFont="1" applyFill="1" applyBorder="1" applyAlignment="1">
      <alignment horizontal="right"/>
    </xf>
    <xf numFmtId="43" fontId="3" fillId="0" borderId="22" xfId="57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43" fontId="3" fillId="0" borderId="11" xfId="57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2" fillId="34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43" fontId="3" fillId="0" borderId="22" xfId="57" applyFont="1" applyBorder="1" applyAlignment="1">
      <alignment horizontal="right"/>
    </xf>
    <xf numFmtId="0" fontId="3" fillId="34" borderId="2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3" xfId="50" applyFont="1" applyFill="1" applyBorder="1" applyAlignment="1">
      <alignment horizontal="center" vertical="center" wrapText="1"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5" xfId="50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3" fontId="3" fillId="0" borderId="14" xfId="57" applyFont="1" applyFill="1" applyBorder="1" applyAlignment="1">
      <alignment horizontal="right" vertical="center"/>
    </xf>
    <xf numFmtId="43" fontId="3" fillId="34" borderId="11" xfId="57" applyFont="1" applyFill="1" applyBorder="1" applyAlignment="1">
      <alignment horizontal="right"/>
    </xf>
    <xf numFmtId="0" fontId="3" fillId="34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3" fontId="3" fillId="0" borderId="13" xfId="57" applyFont="1" applyBorder="1" applyAlignment="1">
      <alignment horizontal="right"/>
    </xf>
    <xf numFmtId="43" fontId="3" fillId="0" borderId="24" xfId="57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52" fillId="0" borderId="0" xfId="50" applyFont="1" applyFill="1" applyAlignment="1">
      <alignment/>
      <protection/>
    </xf>
    <xf numFmtId="0" fontId="3" fillId="34" borderId="12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43" fontId="3" fillId="34" borderId="17" xfId="57" applyFont="1" applyFill="1" applyBorder="1" applyAlignment="1">
      <alignment horizontal="right"/>
    </xf>
    <xf numFmtId="43" fontId="3" fillId="0" borderId="20" xfId="57" applyFont="1" applyFill="1" applyBorder="1" applyAlignment="1">
      <alignment horizontal="center"/>
    </xf>
    <xf numFmtId="43" fontId="3" fillId="0" borderId="20" xfId="57" applyFont="1" applyBorder="1" applyAlignment="1">
      <alignment/>
    </xf>
    <xf numFmtId="43" fontId="3" fillId="0" borderId="10" xfId="57" applyFont="1" applyBorder="1" applyAlignment="1">
      <alignment/>
    </xf>
    <xf numFmtId="43" fontId="3" fillId="34" borderId="18" xfId="57" applyFont="1" applyFill="1" applyBorder="1" applyAlignment="1">
      <alignment horizontal="right"/>
    </xf>
    <xf numFmtId="43" fontId="3" fillId="34" borderId="16" xfId="57" applyFont="1" applyFill="1" applyBorder="1" applyAlignment="1">
      <alignment horizontal="right"/>
    </xf>
    <xf numFmtId="43" fontId="3" fillId="0" borderId="19" xfId="57" applyFont="1" applyFill="1" applyBorder="1" applyAlignment="1">
      <alignment/>
    </xf>
    <xf numFmtId="43" fontId="3" fillId="0" borderId="0" xfId="57" applyFont="1" applyFill="1" applyBorder="1" applyAlignment="1">
      <alignment horizontal="center"/>
    </xf>
    <xf numFmtId="43" fontId="3" fillId="0" borderId="0" xfId="57" applyFont="1" applyFill="1" applyBorder="1" applyAlignment="1">
      <alignment/>
    </xf>
    <xf numFmtId="43" fontId="3" fillId="0" borderId="0" xfId="57" applyFont="1" applyAlignment="1">
      <alignment/>
    </xf>
    <xf numFmtId="43" fontId="3" fillId="0" borderId="0" xfId="57" applyFont="1" applyBorder="1" applyAlignment="1">
      <alignment/>
    </xf>
    <xf numFmtId="43" fontId="3" fillId="33" borderId="16" xfId="57" applyFont="1" applyFill="1" applyBorder="1" applyAlignment="1">
      <alignment horizontal="left" vertical="center"/>
    </xf>
    <xf numFmtId="43" fontId="3" fillId="34" borderId="0" xfId="57" applyFont="1" applyFill="1" applyBorder="1" applyAlignment="1">
      <alignment/>
    </xf>
    <xf numFmtId="43" fontId="3" fillId="34" borderId="15" xfId="57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3" fontId="3" fillId="0" borderId="14" xfId="57" applyFont="1" applyBorder="1" applyAlignment="1">
      <alignment horizontal="right"/>
    </xf>
    <xf numFmtId="43" fontId="3" fillId="34" borderId="12" xfId="57" applyFont="1" applyFill="1" applyBorder="1" applyAlignment="1">
      <alignment horizontal="right"/>
    </xf>
    <xf numFmtId="43" fontId="3" fillId="0" borderId="15" xfId="57" applyFont="1" applyBorder="1" applyAlignment="1">
      <alignment horizontal="right"/>
    </xf>
    <xf numFmtId="43" fontId="2" fillId="34" borderId="15" xfId="57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4" fillId="0" borderId="0" xfId="50" applyNumberFormat="1" applyFont="1" applyFill="1" applyBorder="1" applyAlignment="1">
      <alignment horizontal="center"/>
      <protection/>
    </xf>
    <xf numFmtId="4" fontId="4" fillId="0" borderId="0" xfId="50" applyNumberFormat="1" applyFont="1" applyFill="1" applyBorder="1" applyAlignment="1">
      <alignment/>
      <protection/>
    </xf>
    <xf numFmtId="0" fontId="4" fillId="0" borderId="0" xfId="50" applyFont="1" applyFill="1" applyBorder="1" applyAlignment="1">
      <alignment/>
      <protection/>
    </xf>
    <xf numFmtId="0" fontId="4" fillId="0" borderId="0" xfId="50" applyFont="1" applyFill="1" applyBorder="1" applyAlignment="1">
      <alignment horizontal="center"/>
      <protection/>
    </xf>
    <xf numFmtId="4" fontId="4" fillId="0" borderId="0" xfId="50" applyNumberFormat="1" applyFont="1" applyFill="1" applyBorder="1" applyAlignment="1">
      <alignment horizontal="left" vertical="center"/>
      <protection/>
    </xf>
    <xf numFmtId="4" fontId="4" fillId="0" borderId="0" xfId="50" applyNumberFormat="1" applyFont="1" applyFill="1" applyBorder="1" applyAlignment="1">
      <alignment vertical="center"/>
      <protection/>
    </xf>
    <xf numFmtId="4" fontId="4" fillId="0" borderId="0" xfId="50" applyNumberFormat="1" applyFont="1" applyFill="1" applyBorder="1" applyAlignment="1">
      <alignment horizontal="center" vertical="center"/>
      <protection/>
    </xf>
    <xf numFmtId="4" fontId="4" fillId="0" borderId="0" xfId="50" applyNumberFormat="1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/>
    </xf>
    <xf numFmtId="4" fontId="4" fillId="0" borderId="0" xfId="50" applyNumberFormat="1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/>
      <protection/>
    </xf>
    <xf numFmtId="0" fontId="4" fillId="0" borderId="0" xfId="50" applyFont="1" applyFill="1" applyBorder="1" applyAlignment="1">
      <alignment horizontal="justify" vertical="justify" wrapText="1"/>
      <protection/>
    </xf>
    <xf numFmtId="0" fontId="4" fillId="0" borderId="18" xfId="50" applyFont="1" applyFill="1" applyBorder="1" applyAlignment="1">
      <alignment horizontal="center"/>
      <protection/>
    </xf>
    <xf numFmtId="0" fontId="4" fillId="0" borderId="20" xfId="50" applyFont="1" applyFill="1" applyBorder="1" applyAlignment="1">
      <alignment horizontal="center"/>
      <protection/>
    </xf>
    <xf numFmtId="0" fontId="4" fillId="0" borderId="24" xfId="50" applyFont="1" applyFill="1" applyBorder="1" applyAlignment="1">
      <alignment horizontal="center"/>
      <protection/>
    </xf>
    <xf numFmtId="0" fontId="4" fillId="0" borderId="16" xfId="50" applyFont="1" applyFill="1" applyBorder="1" applyAlignment="1" quotePrefix="1">
      <alignment horizontal="center"/>
      <protection/>
    </xf>
    <xf numFmtId="4" fontId="4" fillId="0" borderId="16" xfId="50" applyNumberFormat="1" applyFont="1" applyFill="1" applyBorder="1" applyAlignment="1">
      <alignment horizontal="center"/>
      <protection/>
    </xf>
    <xf numFmtId="0" fontId="4" fillId="0" borderId="16" xfId="50" applyFont="1" applyFill="1" applyBorder="1" applyAlignment="1">
      <alignment horizontal="center" vertical="center"/>
      <protection/>
    </xf>
    <xf numFmtId="43" fontId="4" fillId="0" borderId="16" xfId="60" applyFont="1" applyFill="1" applyBorder="1" applyAlignment="1">
      <alignment/>
    </xf>
    <xf numFmtId="43" fontId="4" fillId="0" borderId="24" xfId="60" applyFont="1" applyFill="1" applyBorder="1" applyAlignment="1">
      <alignment horizontal="right" wrapText="1"/>
    </xf>
    <xf numFmtId="0" fontId="0" fillId="0" borderId="0" xfId="50" applyFont="1" applyFill="1" applyBorder="1" applyAlignment="1">
      <alignment/>
      <protection/>
    </xf>
    <xf numFmtId="0" fontId="4" fillId="0" borderId="0" xfId="50" applyFont="1" applyFill="1" applyBorder="1" applyAlignment="1">
      <alignment wrapText="1"/>
      <protection/>
    </xf>
    <xf numFmtId="0" fontId="4" fillId="0" borderId="0" xfId="50" applyFont="1" applyFill="1" applyBorder="1" applyAlignment="1">
      <alignment vertical="justify" wrapText="1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" xfId="57"/>
    <cellStyle name="Comma [0]" xfId="58"/>
    <cellStyle name="Separador de milhares 2" xfId="59"/>
    <cellStyle name="Separador de milhares 3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otal" xfId="69"/>
    <cellStyle name="Vírgula 2" xfId="70"/>
    <cellStyle name="Vírgula 2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5.7109375" style="29" customWidth="1"/>
    <col min="2" max="2" width="14.7109375" style="29" customWidth="1"/>
    <col min="3" max="3" width="13.57421875" style="29" customWidth="1"/>
    <col min="4" max="4" width="13.140625" style="29" customWidth="1"/>
    <col min="5" max="5" width="12.140625" style="29" customWidth="1"/>
    <col min="6" max="6" width="12.421875" style="29" customWidth="1"/>
    <col min="7" max="7" width="11.28125" style="29" customWidth="1"/>
    <col min="8" max="8" width="14.7109375" style="29" customWidth="1"/>
    <col min="9" max="16384" width="9.140625" style="29" customWidth="1"/>
  </cols>
  <sheetData>
    <row r="2" ht="25.5" customHeight="1">
      <c r="A2" s="119" t="s">
        <v>140</v>
      </c>
    </row>
    <row r="3" ht="15.75" customHeight="1">
      <c r="A3" s="120" t="s">
        <v>141</v>
      </c>
    </row>
    <row r="4" ht="15.75" customHeight="1">
      <c r="A4" s="120" t="s">
        <v>142</v>
      </c>
    </row>
    <row r="5" ht="15.75" customHeight="1">
      <c r="A5" s="120" t="s">
        <v>143</v>
      </c>
    </row>
    <row r="6" spans="1:5" ht="15.75">
      <c r="A6" s="12" t="s">
        <v>119</v>
      </c>
      <c r="B6" s="1"/>
      <c r="C6" s="1"/>
      <c r="D6" s="1"/>
      <c r="E6" s="1"/>
    </row>
    <row r="7" spans="1:5" ht="12.75">
      <c r="A7" s="10"/>
      <c r="B7" s="10"/>
      <c r="C7" s="10"/>
      <c r="D7" s="10"/>
      <c r="E7" s="10"/>
    </row>
    <row r="8" spans="1:7" ht="12.75">
      <c r="A8" s="7" t="s">
        <v>140</v>
      </c>
      <c r="B8" s="20"/>
      <c r="C8" s="20"/>
      <c r="D8" s="20"/>
      <c r="E8" s="20"/>
      <c r="F8" s="20"/>
      <c r="G8" s="20"/>
    </row>
    <row r="9" spans="1:7" ht="12.75">
      <c r="A9" s="20" t="s">
        <v>1</v>
      </c>
      <c r="B9" s="20"/>
      <c r="C9" s="20"/>
      <c r="D9" s="20"/>
      <c r="E9" s="20"/>
      <c r="F9" s="20"/>
      <c r="G9" s="20"/>
    </row>
    <row r="10" spans="1:7" ht="12.75">
      <c r="A10" s="19" t="s">
        <v>67</v>
      </c>
      <c r="B10" s="19"/>
      <c r="C10" s="19"/>
      <c r="D10" s="19"/>
      <c r="E10" s="19"/>
      <c r="F10" s="19"/>
      <c r="G10" s="19"/>
    </row>
    <row r="11" spans="1:7" ht="12.75">
      <c r="A11" s="159" t="s">
        <v>2</v>
      </c>
      <c r="B11" s="159"/>
      <c r="C11" s="159"/>
      <c r="D11" s="159"/>
      <c r="E11" s="159"/>
      <c r="F11" s="159"/>
      <c r="G11" s="159"/>
    </row>
    <row r="12" spans="1:7" ht="12.75">
      <c r="A12" s="3" t="s">
        <v>146</v>
      </c>
      <c r="B12" s="125" t="str">
        <f>IF(_xlfn.IFERROR(LOCALIZAR("TRIMESTRE",A12,1),0)&gt;0,"Semestre",IF(_xlfn.IFERROR(LOCALIZAR("TRIMESTRE",A12,1),0)&gt;0,"Quadrimestre",IF(_xlfn.IFERROR(LOCALIZAR("TRIMESTRE",A12,1),0)&gt;0,"Trimestre",IF(_xlfn.IFERROR(LOCALIZAR("BIMESTRE",A12,1),0)&gt;0,"Bimestre","Mês"))))</f>
        <v>Mês</v>
      </c>
      <c r="C12" s="10"/>
      <c r="D12" s="10"/>
      <c r="E12" s="10"/>
      <c r="F12" s="10"/>
      <c r="G12" s="10"/>
    </row>
    <row r="13" spans="1:7" ht="12.75" hidden="1">
      <c r="A13" s="159"/>
      <c r="B13" s="159"/>
      <c r="C13" s="159"/>
      <c r="D13" s="159"/>
      <c r="E13" s="159"/>
      <c r="F13" s="159"/>
      <c r="G13" s="159"/>
    </row>
    <row r="14" spans="1:7" ht="12.75" hidden="1">
      <c r="A14" s="159"/>
      <c r="B14" s="159"/>
      <c r="C14" s="159"/>
      <c r="D14" s="159"/>
      <c r="E14" s="159"/>
      <c r="F14" s="159"/>
      <c r="G14" s="159"/>
    </row>
    <row r="15" spans="1:5" ht="12.75">
      <c r="A15" s="10"/>
      <c r="B15" s="10"/>
      <c r="C15" s="10"/>
      <c r="D15" s="10"/>
      <c r="E15" s="10"/>
    </row>
    <row r="16" spans="1:5" ht="12.75">
      <c r="A16" s="30" t="s">
        <v>86</v>
      </c>
      <c r="B16" s="9"/>
      <c r="C16" s="9"/>
      <c r="D16" s="9"/>
      <c r="E16" s="11">
        <v>1</v>
      </c>
    </row>
    <row r="17" spans="1:5" ht="12.75">
      <c r="A17" s="31"/>
      <c r="B17" s="16" t="s">
        <v>3</v>
      </c>
      <c r="C17" s="16" t="s">
        <v>3</v>
      </c>
      <c r="D17" s="160" t="s">
        <v>4</v>
      </c>
      <c r="E17" s="161"/>
    </row>
    <row r="18" spans="1:5" ht="12.75">
      <c r="A18" s="32" t="s">
        <v>68</v>
      </c>
      <c r="B18" s="17" t="s">
        <v>5</v>
      </c>
      <c r="C18" s="17" t="s">
        <v>6</v>
      </c>
      <c r="D18" s="33" t="str">
        <f>CONCATENATE("Até o  ",B12)</f>
        <v>Até o  Mês</v>
      </c>
      <c r="E18" s="16" t="s">
        <v>7</v>
      </c>
    </row>
    <row r="19" spans="1:5" ht="12.75">
      <c r="A19" s="34"/>
      <c r="B19" s="35"/>
      <c r="C19" s="36" t="s">
        <v>8</v>
      </c>
      <c r="D19" s="36" t="s">
        <v>9</v>
      </c>
      <c r="E19" s="17" t="s">
        <v>23</v>
      </c>
    </row>
    <row r="20" spans="1:5" ht="12.75">
      <c r="A20" s="37" t="s">
        <v>78</v>
      </c>
      <c r="B20" s="22">
        <f>SUM(B21:B28)</f>
        <v>229473000</v>
      </c>
      <c r="C20" s="22">
        <f>SUM(C21:C28)</f>
        <v>229473000</v>
      </c>
      <c r="D20" s="25">
        <f>SUM(D21:D28)</f>
        <v>100964510.05</v>
      </c>
      <c r="E20" s="22">
        <f aca="true" t="shared" si="0" ref="E20:E38">IF(C20&gt;0,D20/C20*100,0)</f>
        <v>43.9984268519608</v>
      </c>
    </row>
    <row r="21" spans="1:5" ht="12.75">
      <c r="A21" s="38" t="s">
        <v>102</v>
      </c>
      <c r="B21" s="24">
        <v>107220000</v>
      </c>
      <c r="C21" s="24">
        <v>107220000</v>
      </c>
      <c r="D21" s="26">
        <v>58407148.57</v>
      </c>
      <c r="E21" s="24">
        <f t="shared" si="0"/>
        <v>54.4741173008767</v>
      </c>
    </row>
    <row r="22" spans="1:5" ht="12.75">
      <c r="A22" s="38" t="s">
        <v>103</v>
      </c>
      <c r="B22" s="24">
        <v>20173000</v>
      </c>
      <c r="C22" s="24">
        <v>20173000</v>
      </c>
      <c r="D22" s="26">
        <v>9018183.07</v>
      </c>
      <c r="E22" s="24">
        <f t="shared" si="0"/>
        <v>44.70422381400883</v>
      </c>
    </row>
    <row r="23" spans="1:5" ht="12.75">
      <c r="A23" s="38" t="s">
        <v>104</v>
      </c>
      <c r="B23" s="24">
        <v>77980000</v>
      </c>
      <c r="C23" s="24">
        <v>77980000</v>
      </c>
      <c r="D23" s="26">
        <v>28313352.2</v>
      </c>
      <c r="E23" s="24">
        <f t="shared" si="0"/>
        <v>36.308479353680426</v>
      </c>
    </row>
    <row r="24" spans="1:5" ht="12.75">
      <c r="A24" s="38" t="s">
        <v>69</v>
      </c>
      <c r="B24" s="24">
        <v>24100000</v>
      </c>
      <c r="C24" s="24">
        <v>24100000</v>
      </c>
      <c r="D24" s="26">
        <v>5225826.21</v>
      </c>
      <c r="E24" s="24">
        <f t="shared" si="0"/>
        <v>21.683926182572613</v>
      </c>
    </row>
    <row r="25" spans="1:5" ht="12.75">
      <c r="A25" s="38" t="s">
        <v>105</v>
      </c>
      <c r="B25" s="24"/>
      <c r="C25" s="24"/>
      <c r="D25" s="26"/>
      <c r="E25" s="24">
        <f t="shared" si="0"/>
        <v>0</v>
      </c>
    </row>
    <row r="26" spans="1:5" ht="12.75">
      <c r="A26" s="38" t="s">
        <v>79</v>
      </c>
      <c r="B26" s="24"/>
      <c r="C26" s="24"/>
      <c r="D26" s="26"/>
      <c r="E26" s="24">
        <f t="shared" si="0"/>
        <v>0</v>
      </c>
    </row>
    <row r="27" spans="1:5" ht="12.75">
      <c r="A27" s="38" t="s">
        <v>80</v>
      </c>
      <c r="B27" s="24"/>
      <c r="C27" s="24"/>
      <c r="D27" s="26"/>
      <c r="E27" s="24">
        <f t="shared" si="0"/>
        <v>0</v>
      </c>
    </row>
    <row r="28" spans="1:5" ht="12.75">
      <c r="A28" s="38" t="s">
        <v>81</v>
      </c>
      <c r="B28" s="24"/>
      <c r="C28" s="24"/>
      <c r="D28" s="26"/>
      <c r="E28" s="24">
        <f t="shared" si="0"/>
        <v>0</v>
      </c>
    </row>
    <row r="29" spans="1:5" ht="12.75">
      <c r="A29" s="38" t="s">
        <v>94</v>
      </c>
      <c r="B29" s="24">
        <f>SUM(B30:B35)</f>
        <v>358450000</v>
      </c>
      <c r="C29" s="24">
        <f>SUM(C30:C35)</f>
        <v>358450000</v>
      </c>
      <c r="D29" s="26">
        <f>SUM(D30:D35)</f>
        <v>136072803.94999996</v>
      </c>
      <c r="E29" s="24">
        <f t="shared" si="0"/>
        <v>37.96144621286091</v>
      </c>
    </row>
    <row r="30" spans="1:5" ht="12.75">
      <c r="A30" s="38" t="s">
        <v>106</v>
      </c>
      <c r="B30" s="24">
        <v>73900000</v>
      </c>
      <c r="C30" s="24">
        <v>73900000</v>
      </c>
      <c r="D30" s="26">
        <v>22558917.27</v>
      </c>
      <c r="E30" s="24">
        <f t="shared" si="0"/>
        <v>30.5262750608931</v>
      </c>
    </row>
    <row r="31" spans="1:5" ht="12.75">
      <c r="A31" s="38" t="s">
        <v>107</v>
      </c>
      <c r="B31" s="24">
        <v>950000</v>
      </c>
      <c r="C31" s="24">
        <v>950000</v>
      </c>
      <c r="D31" s="26">
        <v>12277.54</v>
      </c>
      <c r="E31" s="24">
        <f t="shared" si="0"/>
        <v>1.2923726315789474</v>
      </c>
    </row>
    <row r="32" spans="1:5" ht="12.75">
      <c r="A32" s="38" t="s">
        <v>108</v>
      </c>
      <c r="B32" s="24">
        <v>58000000</v>
      </c>
      <c r="C32" s="24">
        <v>58000000</v>
      </c>
      <c r="D32" s="26">
        <v>43117868.15</v>
      </c>
      <c r="E32" s="24">
        <f t="shared" si="0"/>
        <v>74.34115198275862</v>
      </c>
    </row>
    <row r="33" spans="1:5" ht="12.75">
      <c r="A33" s="38" t="s">
        <v>109</v>
      </c>
      <c r="B33" s="24">
        <v>223000000</v>
      </c>
      <c r="C33" s="24">
        <v>223000000</v>
      </c>
      <c r="D33" s="26">
        <v>69451804.31</v>
      </c>
      <c r="E33" s="24">
        <f t="shared" si="0"/>
        <v>31.144306865470856</v>
      </c>
    </row>
    <row r="34" spans="1:5" ht="12.75">
      <c r="A34" s="38" t="s">
        <v>82</v>
      </c>
      <c r="B34" s="24">
        <v>1500000</v>
      </c>
      <c r="C34" s="24">
        <v>1500000</v>
      </c>
      <c r="D34" s="26">
        <v>601296.2</v>
      </c>
      <c r="E34" s="24">
        <f t="shared" si="0"/>
        <v>40.08641333333333</v>
      </c>
    </row>
    <row r="35" spans="1:5" ht="12.75">
      <c r="A35" s="38" t="s">
        <v>83</v>
      </c>
      <c r="B35" s="24">
        <f>B36+B37</f>
        <v>1100000</v>
      </c>
      <c r="C35" s="24">
        <f>C36+C37</f>
        <v>1100000</v>
      </c>
      <c r="D35" s="26">
        <f>D36+D37</f>
        <v>330640.48</v>
      </c>
      <c r="E35" s="24">
        <f t="shared" si="0"/>
        <v>30.05822545454545</v>
      </c>
    </row>
    <row r="36" spans="1:5" ht="12.75">
      <c r="A36" s="38" t="s">
        <v>84</v>
      </c>
      <c r="B36" s="24">
        <v>1100000</v>
      </c>
      <c r="C36" s="24">
        <v>1100000</v>
      </c>
      <c r="D36" s="26">
        <v>330640.48</v>
      </c>
      <c r="E36" s="24">
        <f t="shared" si="0"/>
        <v>30.05822545454545</v>
      </c>
    </row>
    <row r="37" spans="1:5" ht="12.75">
      <c r="A37" s="118" t="s">
        <v>85</v>
      </c>
      <c r="B37" s="27"/>
      <c r="C37" s="27"/>
      <c r="D37" s="39"/>
      <c r="E37" s="27">
        <f t="shared" si="0"/>
        <v>0</v>
      </c>
    </row>
    <row r="38" spans="1:5" ht="21.75">
      <c r="A38" s="40" t="s">
        <v>110</v>
      </c>
      <c r="B38" s="28">
        <f>B20+B29</f>
        <v>587923000</v>
      </c>
      <c r="C38" s="28">
        <f>C20+C29</f>
        <v>587923000</v>
      </c>
      <c r="D38" s="28">
        <f>D20+D29</f>
        <v>237037313.99999994</v>
      </c>
      <c r="E38" s="27">
        <f t="shared" si="0"/>
        <v>40.31774807245165</v>
      </c>
    </row>
    <row r="39" spans="1:8" ht="12.75">
      <c r="A39" s="2"/>
      <c r="B39" s="42"/>
      <c r="C39" s="2"/>
      <c r="D39" s="2"/>
      <c r="E39" s="2"/>
      <c r="F39" s="2"/>
      <c r="G39" s="2"/>
      <c r="H39" s="43"/>
    </row>
    <row r="40" spans="1:5" ht="12.75">
      <c r="A40" s="44" t="s">
        <v>70</v>
      </c>
      <c r="B40" s="16" t="s">
        <v>3</v>
      </c>
      <c r="C40" s="16" t="s">
        <v>3</v>
      </c>
      <c r="D40" s="160" t="s">
        <v>4</v>
      </c>
      <c r="E40" s="161"/>
    </row>
    <row r="41" spans="1:5" ht="12.75">
      <c r="A41" s="45"/>
      <c r="B41" s="17" t="s">
        <v>5</v>
      </c>
      <c r="C41" s="17" t="s">
        <v>6</v>
      </c>
      <c r="D41" s="33" t="str">
        <f>CONCATENATE("Até o  ",B12)</f>
        <v>Até o  Mês</v>
      </c>
      <c r="E41" s="16" t="s">
        <v>7</v>
      </c>
    </row>
    <row r="42" spans="1:5" ht="12.75">
      <c r="A42" s="46"/>
      <c r="B42" s="35"/>
      <c r="C42" s="36" t="s">
        <v>10</v>
      </c>
      <c r="D42" s="36" t="s">
        <v>14</v>
      </c>
      <c r="E42" s="17" t="s">
        <v>24</v>
      </c>
    </row>
    <row r="43" spans="1:5" ht="12.75">
      <c r="A43" s="47" t="s">
        <v>44</v>
      </c>
      <c r="B43" s="25">
        <f>SUM(B44:B47)</f>
        <v>46087000</v>
      </c>
      <c r="C43" s="25">
        <f>SUM(C44:C47)</f>
        <v>47072400</v>
      </c>
      <c r="D43" s="25">
        <f>SUM(D44:D47)</f>
        <v>17281076.279999997</v>
      </c>
      <c r="E43" s="22">
        <f aca="true" t="shared" si="1" ref="E43:E51">IF(C43&gt;0,D43/C43*100,0)</f>
        <v>36.71169577077013</v>
      </c>
    </row>
    <row r="44" spans="1:5" ht="12.75">
      <c r="A44" s="47" t="s">
        <v>71</v>
      </c>
      <c r="B44" s="26">
        <v>45040000</v>
      </c>
      <c r="C44" s="26">
        <v>45990000</v>
      </c>
      <c r="D44" s="26">
        <v>16839762.72</v>
      </c>
      <c r="E44" s="24">
        <f t="shared" si="1"/>
        <v>36.616139856490534</v>
      </c>
    </row>
    <row r="45" spans="1:5" ht="12.75">
      <c r="A45" s="47" t="s">
        <v>111</v>
      </c>
      <c r="B45" s="26">
        <v>1047000</v>
      </c>
      <c r="C45" s="26">
        <v>1082400</v>
      </c>
      <c r="D45" s="26">
        <v>441313.56</v>
      </c>
      <c r="E45" s="24">
        <f t="shared" si="1"/>
        <v>40.77176274944568</v>
      </c>
    </row>
    <row r="46" spans="1:5" ht="12.75">
      <c r="A46" s="47" t="s">
        <v>112</v>
      </c>
      <c r="B46" s="26"/>
      <c r="C46" s="26"/>
      <c r="D46" s="26"/>
      <c r="E46" s="24">
        <f t="shared" si="1"/>
        <v>0</v>
      </c>
    </row>
    <row r="47" spans="1:5" ht="12.75">
      <c r="A47" s="47" t="s">
        <v>95</v>
      </c>
      <c r="B47" s="26"/>
      <c r="C47" s="26"/>
      <c r="D47" s="26"/>
      <c r="E47" s="24">
        <f t="shared" si="1"/>
        <v>0</v>
      </c>
    </row>
    <row r="48" spans="1:5" ht="12.75">
      <c r="A48" s="47" t="s">
        <v>72</v>
      </c>
      <c r="B48" s="26"/>
      <c r="C48" s="26"/>
      <c r="D48" s="26"/>
      <c r="E48" s="24">
        <f t="shared" si="1"/>
        <v>0</v>
      </c>
    </row>
    <row r="49" spans="1:5" ht="12.75">
      <c r="A49" s="47" t="s">
        <v>42</v>
      </c>
      <c r="B49" s="26"/>
      <c r="C49" s="26"/>
      <c r="D49" s="26"/>
      <c r="E49" s="24">
        <f t="shared" si="1"/>
        <v>0</v>
      </c>
    </row>
    <row r="50" spans="1:5" ht="12.75">
      <c r="A50" s="126" t="s">
        <v>96</v>
      </c>
      <c r="B50" s="39">
        <v>1074000</v>
      </c>
      <c r="C50" s="39">
        <v>1074094.59</v>
      </c>
      <c r="D50" s="26">
        <v>449600.97</v>
      </c>
      <c r="E50" s="27">
        <f t="shared" si="1"/>
        <v>41.858601112589156</v>
      </c>
    </row>
    <row r="51" spans="1:5" ht="12.75">
      <c r="A51" s="48" t="s">
        <v>73</v>
      </c>
      <c r="B51" s="28">
        <f>B43+B48+B49+B50</f>
        <v>47161000</v>
      </c>
      <c r="C51" s="28">
        <f>C43+C48+C49+C50</f>
        <v>48146494.59</v>
      </c>
      <c r="D51" s="28">
        <f>D43+D48+D49+D50</f>
        <v>17730677.249999996</v>
      </c>
      <c r="E51" s="24">
        <f t="shared" si="1"/>
        <v>36.82651748790585</v>
      </c>
    </row>
    <row r="52" spans="1:8" ht="12.75">
      <c r="A52" s="42"/>
      <c r="B52" s="148"/>
      <c r="C52" s="148"/>
      <c r="D52" s="148"/>
      <c r="E52" s="148"/>
      <c r="F52" s="43"/>
      <c r="G52" s="43"/>
      <c r="H52" s="43"/>
    </row>
    <row r="53" spans="1:8" s="81" customFormat="1" ht="12.75">
      <c r="A53" s="42"/>
      <c r="B53" s="42"/>
      <c r="C53" s="42"/>
      <c r="D53" s="42"/>
      <c r="E53" s="42"/>
      <c r="F53" s="79"/>
      <c r="G53" s="79"/>
      <c r="H53" s="79"/>
    </row>
    <row r="54" spans="1:8" s="81" customFormat="1" ht="12.75">
      <c r="A54" s="42"/>
      <c r="B54" s="42"/>
      <c r="C54" s="42"/>
      <c r="D54" s="42"/>
      <c r="E54" s="42"/>
      <c r="F54" s="79"/>
      <c r="G54" s="79"/>
      <c r="H54" s="79"/>
    </row>
    <row r="55" spans="1:8" s="81" customFormat="1" ht="12.75">
      <c r="A55" s="42"/>
      <c r="B55" s="42"/>
      <c r="C55" s="42"/>
      <c r="D55" s="42"/>
      <c r="E55" s="42"/>
      <c r="F55" s="79"/>
      <c r="G55" s="79"/>
      <c r="H55" s="79"/>
    </row>
    <row r="56" spans="1:8" s="81" customFormat="1" ht="12.75">
      <c r="A56" s="42"/>
      <c r="B56" s="42"/>
      <c r="C56" s="42"/>
      <c r="D56" s="42"/>
      <c r="E56" s="42"/>
      <c r="F56" s="79"/>
      <c r="G56" s="79"/>
      <c r="H56" s="79"/>
    </row>
    <row r="57" spans="1:8" s="81" customFormat="1" ht="12.75">
      <c r="A57" s="42"/>
      <c r="B57" s="42"/>
      <c r="C57" s="42"/>
      <c r="D57" s="42"/>
      <c r="E57" s="42"/>
      <c r="F57" s="79"/>
      <c r="G57" s="79"/>
      <c r="H57" s="79"/>
    </row>
    <row r="58" spans="1:8" ht="31.5">
      <c r="A58" s="49" t="s">
        <v>27</v>
      </c>
      <c r="B58" s="16" t="s">
        <v>11</v>
      </c>
      <c r="C58" s="16" t="s">
        <v>11</v>
      </c>
      <c r="D58" s="162" t="s">
        <v>12</v>
      </c>
      <c r="E58" s="163"/>
      <c r="F58" s="162" t="s">
        <v>13</v>
      </c>
      <c r="G58" s="163"/>
      <c r="H58" s="13" t="s">
        <v>128</v>
      </c>
    </row>
    <row r="59" spans="1:8" ht="12.75">
      <c r="A59" s="50"/>
      <c r="B59" s="17" t="s">
        <v>5</v>
      </c>
      <c r="C59" s="17" t="s">
        <v>6</v>
      </c>
      <c r="D59" s="16" t="str">
        <f>CONCATENATE("Até o  ",B12)</f>
        <v>Até o  Mês</v>
      </c>
      <c r="E59" s="51" t="s">
        <v>7</v>
      </c>
      <c r="F59" s="16" t="str">
        <f>CONCATENATE("Até o  ",B12)</f>
        <v>Até o  Mês</v>
      </c>
      <c r="G59" s="51" t="s">
        <v>7</v>
      </c>
      <c r="H59" s="14"/>
    </row>
    <row r="60" spans="1:8" ht="12.75">
      <c r="A60" s="111" t="s">
        <v>28</v>
      </c>
      <c r="B60" s="35"/>
      <c r="C60" s="36" t="s">
        <v>15</v>
      </c>
      <c r="D60" s="18" t="s">
        <v>26</v>
      </c>
      <c r="E60" s="53" t="s">
        <v>74</v>
      </c>
      <c r="F60" s="18" t="s">
        <v>16</v>
      </c>
      <c r="G60" s="53" t="s">
        <v>75</v>
      </c>
      <c r="H60" s="54"/>
    </row>
    <row r="61" spans="1:8" ht="12.75">
      <c r="A61" s="55" t="s">
        <v>18</v>
      </c>
      <c r="B61" s="22">
        <f>SUM(B62:B64)</f>
        <v>248204000</v>
      </c>
      <c r="C61" s="22">
        <f>SUM(C62:C64)</f>
        <v>253098151.84</v>
      </c>
      <c r="D61" s="22">
        <f>SUM(D62:D64)</f>
        <v>117395877.50999999</v>
      </c>
      <c r="E61" s="23">
        <f aca="true" t="shared" si="2" ref="E61:E69">IF(C61&gt;0,D61/C61*100,0)</f>
        <v>46.38353802923604</v>
      </c>
      <c r="F61" s="22">
        <f>SUM(F62:F64)</f>
        <v>67541905.53999999</v>
      </c>
      <c r="G61" s="23">
        <f aca="true" t="shared" si="3" ref="G61:G69">IF(C61&gt;0,F61/C61*100,0)</f>
        <v>26.68605244604776</v>
      </c>
      <c r="H61" s="22">
        <f>SUM(H62:H64)</f>
        <v>0</v>
      </c>
    </row>
    <row r="62" spans="1:8" ht="12.75">
      <c r="A62" s="5" t="s">
        <v>21</v>
      </c>
      <c r="B62" s="24">
        <v>96896000</v>
      </c>
      <c r="C62" s="24">
        <v>96961741.5</v>
      </c>
      <c r="D62" s="24">
        <v>28059978.63</v>
      </c>
      <c r="E62" s="23">
        <f t="shared" si="2"/>
        <v>28.93922715899239</v>
      </c>
      <c r="F62" s="24">
        <v>28059978.63</v>
      </c>
      <c r="G62" s="23">
        <f t="shared" si="3"/>
        <v>28.93922715899239</v>
      </c>
      <c r="H62" s="24"/>
    </row>
    <row r="63" spans="1:8" ht="12.75">
      <c r="A63" s="5" t="s">
        <v>29</v>
      </c>
      <c r="B63" s="24"/>
      <c r="C63" s="24"/>
      <c r="D63" s="24"/>
      <c r="E63" s="23">
        <f t="shared" si="2"/>
        <v>0</v>
      </c>
      <c r="F63" s="24"/>
      <c r="G63" s="23">
        <f t="shared" si="3"/>
        <v>0</v>
      </c>
      <c r="H63" s="24"/>
    </row>
    <row r="64" spans="1:8" ht="12.75">
      <c r="A64" s="5" t="s">
        <v>22</v>
      </c>
      <c r="B64" s="24">
        <v>151308000</v>
      </c>
      <c r="C64" s="24">
        <v>156136410.34</v>
      </c>
      <c r="D64" s="24">
        <v>89335898.88</v>
      </c>
      <c r="E64" s="23">
        <f t="shared" si="2"/>
        <v>57.21657023205776</v>
      </c>
      <c r="F64" s="24">
        <v>39481926.91</v>
      </c>
      <c r="G64" s="23">
        <f t="shared" si="3"/>
        <v>25.286816075779388</v>
      </c>
      <c r="H64" s="24"/>
    </row>
    <row r="65" spans="1:8" ht="12.75">
      <c r="A65" s="5" t="s">
        <v>19</v>
      </c>
      <c r="B65" s="24">
        <f>SUM(B66:B68)</f>
        <v>626000</v>
      </c>
      <c r="C65" s="24">
        <f>SUM(C66:C68)</f>
        <v>2245214.78</v>
      </c>
      <c r="D65" s="24">
        <f>SUM(D66:D68)</f>
        <v>111962.2</v>
      </c>
      <c r="E65" s="23">
        <f t="shared" si="2"/>
        <v>4.986703321096078</v>
      </c>
      <c r="F65" s="24">
        <f>SUM(F66:F68)</f>
        <v>42759.02</v>
      </c>
      <c r="G65" s="23">
        <f t="shared" si="3"/>
        <v>1.9044512080042517</v>
      </c>
      <c r="H65" s="24">
        <f>SUM(H66:H68)</f>
        <v>0</v>
      </c>
    </row>
    <row r="66" spans="1:8" ht="12.75">
      <c r="A66" s="5" t="s">
        <v>30</v>
      </c>
      <c r="B66" s="24">
        <v>626000</v>
      </c>
      <c r="C66" s="24">
        <v>2245214.78</v>
      </c>
      <c r="D66" s="24">
        <v>111962.2</v>
      </c>
      <c r="E66" s="23">
        <f t="shared" si="2"/>
        <v>4.986703321096078</v>
      </c>
      <c r="F66" s="24">
        <v>42759.02</v>
      </c>
      <c r="G66" s="23">
        <f t="shared" si="3"/>
        <v>1.9044512080042517</v>
      </c>
      <c r="H66" s="24"/>
    </row>
    <row r="67" spans="1:8" ht="12.75">
      <c r="A67" s="5" t="s">
        <v>31</v>
      </c>
      <c r="B67" s="24"/>
      <c r="C67" s="24"/>
      <c r="D67" s="24"/>
      <c r="E67" s="23">
        <f t="shared" si="2"/>
        <v>0</v>
      </c>
      <c r="F67" s="24"/>
      <c r="G67" s="23">
        <f t="shared" si="3"/>
        <v>0</v>
      </c>
      <c r="H67" s="24"/>
    </row>
    <row r="68" spans="1:8" ht="12.75">
      <c r="A68" s="5" t="s">
        <v>32</v>
      </c>
      <c r="B68" s="24"/>
      <c r="C68" s="24"/>
      <c r="D68" s="24"/>
      <c r="E68" s="23">
        <f t="shared" si="2"/>
        <v>0</v>
      </c>
      <c r="F68" s="24"/>
      <c r="G68" s="23">
        <f t="shared" si="3"/>
        <v>0</v>
      </c>
      <c r="H68" s="24"/>
    </row>
    <row r="69" spans="1:8" ht="12.75">
      <c r="A69" s="56" t="s">
        <v>113</v>
      </c>
      <c r="B69" s="28">
        <f>B61+B65</f>
        <v>248830000</v>
      </c>
      <c r="C69" s="28">
        <f>C61+C65</f>
        <v>255343366.62</v>
      </c>
      <c r="D69" s="28">
        <f>D61+D65</f>
        <v>117507839.71</v>
      </c>
      <c r="E69" s="28">
        <f t="shared" si="2"/>
        <v>46.01953881373947</v>
      </c>
      <c r="F69" s="28">
        <f>F61+F65</f>
        <v>67584664.55999999</v>
      </c>
      <c r="G69" s="28">
        <f t="shared" si="3"/>
        <v>26.468149713314837</v>
      </c>
      <c r="H69" s="28">
        <f>H61+H65</f>
        <v>0</v>
      </c>
    </row>
    <row r="70" spans="1:8" ht="12.75">
      <c r="A70" s="57"/>
      <c r="B70" s="57"/>
      <c r="C70" s="2"/>
      <c r="D70" s="2"/>
      <c r="E70" s="2"/>
      <c r="F70" s="43"/>
      <c r="G70" s="43"/>
      <c r="H70" s="43"/>
    </row>
    <row r="71" spans="1:8" ht="31.5">
      <c r="A71" s="58" t="s">
        <v>45</v>
      </c>
      <c r="B71" s="16" t="s">
        <v>11</v>
      </c>
      <c r="C71" s="16" t="s">
        <v>11</v>
      </c>
      <c r="D71" s="162" t="s">
        <v>12</v>
      </c>
      <c r="E71" s="163"/>
      <c r="F71" s="162" t="s">
        <v>13</v>
      </c>
      <c r="G71" s="163"/>
      <c r="H71" s="13" t="s">
        <v>128</v>
      </c>
    </row>
    <row r="72" spans="1:8" ht="12.75">
      <c r="A72" s="59"/>
      <c r="B72" s="17" t="s">
        <v>5</v>
      </c>
      <c r="C72" s="17" t="s">
        <v>6</v>
      </c>
      <c r="D72" s="16" t="str">
        <f>CONCATENATE("Até o  ",B12)</f>
        <v>Até o  Mês</v>
      </c>
      <c r="E72" s="51" t="s">
        <v>7</v>
      </c>
      <c r="F72" s="16" t="str">
        <f>CONCATENATE("Até o  ",B12)</f>
        <v>Até o  Mês</v>
      </c>
      <c r="G72" s="51" t="s">
        <v>7</v>
      </c>
      <c r="H72" s="14"/>
    </row>
    <row r="73" spans="1:8" ht="12.75">
      <c r="A73" s="60"/>
      <c r="B73" s="61"/>
      <c r="C73" s="61"/>
      <c r="D73" s="18" t="s">
        <v>17</v>
      </c>
      <c r="E73" s="53" t="s">
        <v>114</v>
      </c>
      <c r="F73" s="18" t="s">
        <v>43</v>
      </c>
      <c r="G73" s="53" t="s">
        <v>115</v>
      </c>
      <c r="H73" s="54"/>
    </row>
    <row r="74" spans="1:8" ht="12.75">
      <c r="A74" s="127" t="s">
        <v>46</v>
      </c>
      <c r="B74" s="62"/>
      <c r="C74" s="62"/>
      <c r="D74" s="62"/>
      <c r="E74" s="23">
        <f aca="true" t="shared" si="4" ref="E74:E84">IF($D$69&gt;0,D74/$D$69*100,0)</f>
        <v>0</v>
      </c>
      <c r="F74" s="128"/>
      <c r="G74" s="22">
        <f aca="true" t="shared" si="5" ref="G74:G84">IF($F$69&gt;0,F74/$F$69*100,0)</f>
        <v>0</v>
      </c>
      <c r="H74" s="62"/>
    </row>
    <row r="75" spans="1:8" ht="12.75">
      <c r="A75" s="64" t="s">
        <v>47</v>
      </c>
      <c r="B75" s="65">
        <v>31830000</v>
      </c>
      <c r="C75" s="65">
        <v>31830000</v>
      </c>
      <c r="D75" s="65">
        <v>27877454.36</v>
      </c>
      <c r="E75" s="23">
        <f t="shared" si="4"/>
        <v>23.723910190842876</v>
      </c>
      <c r="F75" s="117">
        <v>11454789.51</v>
      </c>
      <c r="G75" s="24">
        <f t="shared" si="5"/>
        <v>16.948799826964773</v>
      </c>
      <c r="H75" s="65"/>
    </row>
    <row r="76" spans="1:8" ht="12.75">
      <c r="A76" s="64" t="s">
        <v>76</v>
      </c>
      <c r="B76" s="65">
        <f>SUM(B77:B79)</f>
        <v>46960000</v>
      </c>
      <c r="C76" s="65">
        <f>SUM(C77:C79)</f>
        <v>51330166.62</v>
      </c>
      <c r="D76" s="65">
        <f>SUM(D77:D79)</f>
        <v>28300801.23</v>
      </c>
      <c r="E76" s="23">
        <f t="shared" si="4"/>
        <v>24.08418136172372</v>
      </c>
      <c r="F76" s="117">
        <f>SUM(F77:F79)</f>
        <v>12098328.3</v>
      </c>
      <c r="G76" s="24">
        <f t="shared" si="5"/>
        <v>17.900996296666392</v>
      </c>
      <c r="H76" s="65">
        <f>SUM(H77:H79)</f>
        <v>0</v>
      </c>
    </row>
    <row r="77" spans="1:8" ht="12.75">
      <c r="A77" s="47" t="s">
        <v>77</v>
      </c>
      <c r="B77" s="26"/>
      <c r="C77" s="26"/>
      <c r="D77" s="24"/>
      <c r="E77" s="23">
        <f t="shared" si="4"/>
        <v>0</v>
      </c>
      <c r="F77" s="26"/>
      <c r="G77" s="24">
        <f t="shared" si="5"/>
        <v>0</v>
      </c>
      <c r="H77" s="24"/>
    </row>
    <row r="78" spans="1:8" ht="12.75">
      <c r="A78" s="47" t="s">
        <v>48</v>
      </c>
      <c r="B78" s="26"/>
      <c r="C78" s="26"/>
      <c r="D78" s="24"/>
      <c r="E78" s="23">
        <f t="shared" si="4"/>
        <v>0</v>
      </c>
      <c r="F78" s="26"/>
      <c r="G78" s="24">
        <f t="shared" si="5"/>
        <v>0</v>
      </c>
      <c r="H78" s="24"/>
    </row>
    <row r="79" spans="1:8" ht="12.75">
      <c r="A79" s="68" t="s">
        <v>49</v>
      </c>
      <c r="B79" s="26">
        <v>46960000</v>
      </c>
      <c r="C79" s="26">
        <v>51330166.62</v>
      </c>
      <c r="D79" s="24">
        <v>28300801.23</v>
      </c>
      <c r="E79" s="23">
        <f t="shared" si="4"/>
        <v>24.08418136172372</v>
      </c>
      <c r="F79" s="26">
        <v>12098328.3</v>
      </c>
      <c r="G79" s="24">
        <f t="shared" si="5"/>
        <v>17.900996296666392</v>
      </c>
      <c r="H79" s="24"/>
    </row>
    <row r="80" spans="1:8" ht="12.75">
      <c r="A80" s="69" t="s">
        <v>50</v>
      </c>
      <c r="B80" s="26"/>
      <c r="C80" s="26"/>
      <c r="D80" s="24"/>
      <c r="E80" s="23">
        <f t="shared" si="4"/>
        <v>0</v>
      </c>
      <c r="F80" s="26"/>
      <c r="G80" s="24">
        <f t="shared" si="5"/>
        <v>0</v>
      </c>
      <c r="H80" s="24"/>
    </row>
    <row r="81" spans="1:8" ht="22.5">
      <c r="A81" s="70" t="s">
        <v>129</v>
      </c>
      <c r="B81" s="71"/>
      <c r="C81" s="71"/>
      <c r="D81" s="116"/>
      <c r="E81" s="23">
        <f t="shared" si="4"/>
        <v>0</v>
      </c>
      <c r="F81" s="71"/>
      <c r="G81" s="24">
        <f t="shared" si="5"/>
        <v>0</v>
      </c>
      <c r="H81" s="116"/>
    </row>
    <row r="82" spans="1:8" ht="22.5">
      <c r="A82" s="72" t="s">
        <v>130</v>
      </c>
      <c r="B82" s="26"/>
      <c r="C82" s="26"/>
      <c r="D82" s="24"/>
      <c r="E82" s="23">
        <f t="shared" si="4"/>
        <v>0</v>
      </c>
      <c r="F82" s="26"/>
      <c r="G82" s="24">
        <f t="shared" si="5"/>
        <v>0</v>
      </c>
      <c r="H82" s="24"/>
    </row>
    <row r="83" spans="1:8" ht="24" customHeight="1">
      <c r="A83" s="73" t="s">
        <v>131</v>
      </c>
      <c r="B83" s="26"/>
      <c r="C83" s="26"/>
      <c r="D83" s="27"/>
      <c r="E83" s="23">
        <f t="shared" si="4"/>
        <v>0</v>
      </c>
      <c r="F83" s="26"/>
      <c r="G83" s="24">
        <f t="shared" si="5"/>
        <v>0</v>
      </c>
      <c r="H83" s="24"/>
    </row>
    <row r="84" spans="1:8" ht="12.75">
      <c r="A84" s="74" t="s">
        <v>116</v>
      </c>
      <c r="B84" s="41">
        <f>B74+B75+B76+B80+B81+B82+B83</f>
        <v>78790000</v>
      </c>
      <c r="C84" s="41">
        <f>C74+C75+C76+C80+C81+C82+C83</f>
        <v>83160166.62</v>
      </c>
      <c r="D84" s="41">
        <f>D74+D75+D76+D80+D81+D82+D83</f>
        <v>56178255.59</v>
      </c>
      <c r="E84" s="28">
        <f t="shared" si="4"/>
        <v>47.808091552566594</v>
      </c>
      <c r="F84" s="41">
        <f>F74+F75+F76+F80+F81+F82+F83</f>
        <v>23553117.810000002</v>
      </c>
      <c r="G84" s="28">
        <f t="shared" si="5"/>
        <v>34.849796123631165</v>
      </c>
      <c r="H84" s="28">
        <f>H74+H75+H76+H80+H81+H82+H83</f>
        <v>0</v>
      </c>
    </row>
    <row r="85" spans="1:8" ht="12.75">
      <c r="A85" s="75"/>
      <c r="B85" s="129"/>
      <c r="C85" s="129"/>
      <c r="D85" s="129"/>
      <c r="E85" s="129"/>
      <c r="F85" s="130"/>
      <c r="G85" s="131"/>
      <c r="H85" s="131"/>
    </row>
    <row r="86" spans="1:8" ht="12.75">
      <c r="A86" s="77" t="s">
        <v>117</v>
      </c>
      <c r="B86" s="132">
        <f aca="true" t="shared" si="6" ref="B86:H86">B69-B84</f>
        <v>170040000</v>
      </c>
      <c r="C86" s="132">
        <f t="shared" si="6"/>
        <v>172183200</v>
      </c>
      <c r="D86" s="132">
        <f t="shared" si="6"/>
        <v>61329584.11999999</v>
      </c>
      <c r="E86" s="132">
        <f t="shared" si="6"/>
        <v>-1.7885527388271214</v>
      </c>
      <c r="F86" s="132">
        <f t="shared" si="6"/>
        <v>44031546.749999985</v>
      </c>
      <c r="G86" s="132">
        <f t="shared" si="6"/>
        <v>-8.381646410316328</v>
      </c>
      <c r="H86" s="133">
        <f t="shared" si="6"/>
        <v>0</v>
      </c>
    </row>
    <row r="87" spans="1:8" ht="15" customHeight="1">
      <c r="A87" s="78"/>
      <c r="B87" s="134"/>
      <c r="C87" s="135"/>
      <c r="D87" s="136"/>
      <c r="E87" s="136"/>
      <c r="F87" s="137"/>
      <c r="G87" s="138"/>
      <c r="H87" s="138"/>
    </row>
    <row r="88" spans="1:9" ht="31.5">
      <c r="A88" s="80" t="s">
        <v>132</v>
      </c>
      <c r="B88" s="139">
        <f>IF(D38&gt;0,F86/D38*100,0)</f>
        <v>18.575787080510032</v>
      </c>
      <c r="C88" s="137"/>
      <c r="D88" s="137"/>
      <c r="E88" s="137"/>
      <c r="F88" s="137"/>
      <c r="G88" s="138"/>
      <c r="H88" s="138"/>
      <c r="I88" s="81"/>
    </row>
    <row r="89" spans="1:8" ht="13.5" customHeight="1">
      <c r="A89" s="82"/>
      <c r="B89" s="140"/>
      <c r="C89" s="137"/>
      <c r="D89" s="137"/>
      <c r="E89" s="137"/>
      <c r="F89" s="137"/>
      <c r="G89" s="137"/>
      <c r="H89" s="137"/>
    </row>
    <row r="90" spans="1:8" ht="21">
      <c r="A90" s="80" t="s">
        <v>133</v>
      </c>
      <c r="B90" s="139">
        <f>F86-(15*D38)/100</f>
        <v>8475949.649999991</v>
      </c>
      <c r="C90" s="137"/>
      <c r="D90" s="137"/>
      <c r="E90" s="137"/>
      <c r="F90" s="137"/>
      <c r="G90" s="137"/>
      <c r="H90" s="137"/>
    </row>
    <row r="91" spans="1:7" ht="17.25" customHeight="1">
      <c r="A91" s="84"/>
      <c r="B91" s="84"/>
      <c r="C91" s="84"/>
      <c r="D91" s="84"/>
      <c r="E91" s="83"/>
      <c r="F91" s="79"/>
      <c r="G91" s="76"/>
    </row>
    <row r="92" spans="1:7" ht="42">
      <c r="A92" s="147" t="s">
        <v>97</v>
      </c>
      <c r="B92" s="85"/>
      <c r="C92" s="147" t="s">
        <v>99</v>
      </c>
      <c r="D92" s="86" t="s">
        <v>100</v>
      </c>
      <c r="E92" s="86" t="s">
        <v>51</v>
      </c>
      <c r="F92" s="86" t="s">
        <v>52</v>
      </c>
      <c r="G92" s="21" t="s">
        <v>101</v>
      </c>
    </row>
    <row r="93" spans="1:7" ht="15" customHeight="1">
      <c r="A93" s="87" t="s">
        <v>53</v>
      </c>
      <c r="B93" s="88"/>
      <c r="C93" s="62"/>
      <c r="D93" s="63"/>
      <c r="E93" s="62"/>
      <c r="F93" s="63"/>
      <c r="G93" s="89"/>
    </row>
    <row r="94" spans="1:7" ht="12.75">
      <c r="A94" s="70" t="s">
        <v>120</v>
      </c>
      <c r="B94" s="90"/>
      <c r="C94" s="65">
        <v>13078633.88</v>
      </c>
      <c r="D94" s="66">
        <v>123853.58</v>
      </c>
      <c r="E94" s="65">
        <v>12770139.15</v>
      </c>
      <c r="F94" s="66">
        <v>184641.15</v>
      </c>
      <c r="G94" s="89"/>
    </row>
    <row r="95" spans="1:7" ht="12.75">
      <c r="A95" s="70" t="s">
        <v>121</v>
      </c>
      <c r="B95" s="90"/>
      <c r="C95" s="65">
        <v>9016.57</v>
      </c>
      <c r="D95" s="66"/>
      <c r="E95" s="65"/>
      <c r="F95" s="66">
        <v>9016.57</v>
      </c>
      <c r="G95" s="89"/>
    </row>
    <row r="96" spans="1:7" ht="12" customHeight="1">
      <c r="A96" s="70" t="s">
        <v>121</v>
      </c>
      <c r="B96" s="90"/>
      <c r="C96" s="65"/>
      <c r="D96" s="66"/>
      <c r="E96" s="65"/>
      <c r="F96" s="66"/>
      <c r="G96" s="89"/>
    </row>
    <row r="97" spans="1:7" ht="12" customHeight="1">
      <c r="A97" s="70" t="s">
        <v>87</v>
      </c>
      <c r="B97" s="90"/>
      <c r="C97" s="65"/>
      <c r="D97" s="66"/>
      <c r="E97" s="65"/>
      <c r="F97" s="66"/>
      <c r="G97" s="89"/>
    </row>
    <row r="98" spans="1:7" ht="11.25" customHeight="1">
      <c r="A98" s="91" t="s">
        <v>88</v>
      </c>
      <c r="B98" s="90"/>
      <c r="C98" s="65"/>
      <c r="D98" s="66"/>
      <c r="E98" s="65"/>
      <c r="F98" s="66"/>
      <c r="G98" s="89"/>
    </row>
    <row r="99" spans="1:7" ht="12.75" customHeight="1">
      <c r="A99" s="92" t="s">
        <v>54</v>
      </c>
      <c r="B99" s="93"/>
      <c r="C99" s="146">
        <f>SUM(C93:C98)</f>
        <v>13087650.450000001</v>
      </c>
      <c r="D99" s="146">
        <f>SUM(D93:D98)</f>
        <v>123853.58</v>
      </c>
      <c r="E99" s="146">
        <f>SUM(E93:E98)</f>
        <v>12770139.15</v>
      </c>
      <c r="F99" s="146">
        <f>SUM(F93:F98)</f>
        <v>193657.72</v>
      </c>
      <c r="G99" s="146">
        <f>SUM(G93:G98)</f>
        <v>0</v>
      </c>
    </row>
    <row r="100" spans="1:7" s="81" customFormat="1" ht="12.75" customHeight="1">
      <c r="A100" s="142"/>
      <c r="B100" s="2"/>
      <c r="C100" s="149"/>
      <c r="D100" s="2"/>
      <c r="E100" s="2"/>
      <c r="F100" s="79"/>
      <c r="G100" s="79"/>
    </row>
    <row r="101" spans="1:7" s="81" customFormat="1" ht="12.75" customHeight="1">
      <c r="A101" s="142"/>
      <c r="B101" s="2"/>
      <c r="C101" s="149"/>
      <c r="D101" s="2"/>
      <c r="E101" s="2"/>
      <c r="F101" s="79"/>
      <c r="G101" s="79"/>
    </row>
    <row r="102" spans="1:7" s="81" customFormat="1" ht="12.75" customHeight="1">
      <c r="A102" s="142"/>
      <c r="B102" s="2"/>
      <c r="C102" s="149"/>
      <c r="D102" s="2"/>
      <c r="E102" s="2"/>
      <c r="F102" s="79"/>
      <c r="G102" s="79"/>
    </row>
    <row r="103" spans="1:7" s="81" customFormat="1" ht="12.75" customHeight="1">
      <c r="A103" s="142"/>
      <c r="B103" s="2"/>
      <c r="C103" s="149"/>
      <c r="D103" s="2"/>
      <c r="E103" s="2"/>
      <c r="F103" s="79"/>
      <c r="G103" s="79"/>
    </row>
    <row r="104" spans="1:7" ht="52.5">
      <c r="A104" s="147" t="s">
        <v>55</v>
      </c>
      <c r="B104" s="85"/>
      <c r="C104" s="147" t="s">
        <v>89</v>
      </c>
      <c r="D104" s="147" t="s">
        <v>57</v>
      </c>
      <c r="E104" s="86" t="s">
        <v>58</v>
      </c>
      <c r="F104" s="81"/>
      <c r="G104" s="81"/>
    </row>
    <row r="105" spans="1:5" ht="12" customHeight="1">
      <c r="A105" s="15"/>
      <c r="B105" s="94"/>
      <c r="C105" s="15" t="s">
        <v>56</v>
      </c>
      <c r="D105" s="15" t="s">
        <v>40</v>
      </c>
      <c r="E105" s="95"/>
    </row>
    <row r="106" spans="1:5" ht="13.5" customHeight="1">
      <c r="A106" s="96" t="s">
        <v>59</v>
      </c>
      <c r="B106" s="97"/>
      <c r="C106" s="128">
        <f>D82</f>
        <v>0</v>
      </c>
      <c r="D106" s="128"/>
      <c r="E106" s="121">
        <f>C106-D106</f>
        <v>0</v>
      </c>
    </row>
    <row r="107" spans="1:5" ht="13.5" customHeight="1">
      <c r="A107" s="98" t="s">
        <v>122</v>
      </c>
      <c r="B107" s="99"/>
      <c r="C107" s="117"/>
      <c r="D107" s="117"/>
      <c r="E107" s="143"/>
    </row>
    <row r="108" spans="1:5" ht="13.5" customHeight="1">
      <c r="A108" s="98" t="s">
        <v>123</v>
      </c>
      <c r="B108" s="99"/>
      <c r="C108" s="117"/>
      <c r="D108" s="117"/>
      <c r="E108" s="143"/>
    </row>
    <row r="109" spans="1:5" ht="13.5" customHeight="1">
      <c r="A109" s="98" t="s">
        <v>124</v>
      </c>
      <c r="B109" s="99"/>
      <c r="C109" s="117"/>
      <c r="D109" s="117"/>
      <c r="E109" s="143"/>
    </row>
    <row r="110" spans="1:5" ht="13.5" customHeight="1">
      <c r="A110" s="98" t="s">
        <v>90</v>
      </c>
      <c r="B110" s="99"/>
      <c r="C110" s="117"/>
      <c r="D110" s="117"/>
      <c r="E110" s="143"/>
    </row>
    <row r="111" spans="1:5" ht="13.5" customHeight="1">
      <c r="A111" s="98" t="s">
        <v>91</v>
      </c>
      <c r="B111" s="99"/>
      <c r="C111" s="117"/>
      <c r="D111" s="117"/>
      <c r="E111" s="143"/>
    </row>
    <row r="112" spans="1:5" ht="13.5" customHeight="1">
      <c r="A112" s="100" t="s">
        <v>118</v>
      </c>
      <c r="B112" s="101"/>
      <c r="C112" s="144">
        <f>SUM(C106:C111)</f>
        <v>0</v>
      </c>
      <c r="D112" s="144">
        <f>SUM(D106:D111)</f>
        <v>0</v>
      </c>
      <c r="E112" s="141">
        <f>SUM(E106:E111)</f>
        <v>0</v>
      </c>
    </row>
    <row r="113" spans="1:5" ht="12.75" customHeight="1">
      <c r="A113" s="2"/>
      <c r="B113" s="2"/>
      <c r="C113" s="4"/>
      <c r="D113" s="4"/>
      <c r="E113" s="4"/>
    </row>
    <row r="114" spans="1:5" ht="12.75" customHeight="1">
      <c r="A114" s="164" t="s">
        <v>98</v>
      </c>
      <c r="B114" s="165"/>
      <c r="C114" s="170" t="s">
        <v>60</v>
      </c>
      <c r="D114" s="171"/>
      <c r="E114" s="165"/>
    </row>
    <row r="115" spans="1:5" ht="42">
      <c r="A115" s="166"/>
      <c r="B115" s="167"/>
      <c r="C115" s="86" t="s">
        <v>56</v>
      </c>
      <c r="D115" s="124" t="s">
        <v>57</v>
      </c>
      <c r="E115" s="86" t="s">
        <v>58</v>
      </c>
    </row>
    <row r="116" spans="1:5" ht="12.75">
      <c r="A116" s="168"/>
      <c r="B116" s="169"/>
      <c r="C116" s="102"/>
      <c r="D116" s="15" t="s">
        <v>41</v>
      </c>
      <c r="E116" s="95"/>
    </row>
    <row r="117" spans="1:5" ht="12.75">
      <c r="A117" s="96" t="s">
        <v>61</v>
      </c>
      <c r="B117" s="103"/>
      <c r="C117" s="128">
        <f>D83</f>
        <v>0</v>
      </c>
      <c r="D117" s="128"/>
      <c r="E117" s="121"/>
    </row>
    <row r="118" spans="1:5" ht="12.75">
      <c r="A118" s="98" t="s">
        <v>125</v>
      </c>
      <c r="B118" s="104"/>
      <c r="C118" s="117"/>
      <c r="D118" s="117"/>
      <c r="E118" s="143"/>
    </row>
    <row r="119" spans="1:5" ht="12.75">
      <c r="A119" s="98" t="s">
        <v>126</v>
      </c>
      <c r="B119" s="104"/>
      <c r="C119" s="117"/>
      <c r="D119" s="117"/>
      <c r="E119" s="143"/>
    </row>
    <row r="120" spans="1:5" ht="12.75">
      <c r="A120" s="98" t="s">
        <v>127</v>
      </c>
      <c r="B120" s="104"/>
      <c r="C120" s="117"/>
      <c r="D120" s="117"/>
      <c r="E120" s="143"/>
    </row>
    <row r="121" spans="1:5" ht="12.75">
      <c r="A121" s="98" t="s">
        <v>92</v>
      </c>
      <c r="B121" s="104"/>
      <c r="C121" s="117"/>
      <c r="D121" s="117"/>
      <c r="E121" s="143"/>
    </row>
    <row r="122" spans="1:5" ht="12.75">
      <c r="A122" s="98" t="s">
        <v>93</v>
      </c>
      <c r="B122" s="104"/>
      <c r="C122" s="117"/>
      <c r="D122" s="117"/>
      <c r="E122" s="143"/>
    </row>
    <row r="123" spans="1:5" ht="12.75" customHeight="1">
      <c r="A123" s="105" t="s">
        <v>62</v>
      </c>
      <c r="B123" s="106"/>
      <c r="C123" s="144">
        <f>SUM(C117:C122)</f>
        <v>0</v>
      </c>
      <c r="D123" s="144">
        <f>SUM(D117:D122)</f>
        <v>0</v>
      </c>
      <c r="E123" s="141"/>
    </row>
    <row r="124" spans="1:8" ht="12.75">
      <c r="A124" s="2"/>
      <c r="B124" s="57"/>
      <c r="C124" s="4"/>
      <c r="D124" s="2"/>
      <c r="E124" s="2"/>
      <c r="F124" s="43"/>
      <c r="G124" s="43"/>
      <c r="H124" s="43"/>
    </row>
    <row r="125" spans="1:8" ht="31.5">
      <c r="A125" s="107" t="s">
        <v>27</v>
      </c>
      <c r="B125" s="16" t="s">
        <v>11</v>
      </c>
      <c r="C125" s="16" t="s">
        <v>11</v>
      </c>
      <c r="D125" s="123" t="s">
        <v>12</v>
      </c>
      <c r="E125" s="108"/>
      <c r="F125" s="123" t="s">
        <v>13</v>
      </c>
      <c r="G125" s="108"/>
      <c r="H125" s="109" t="s">
        <v>128</v>
      </c>
    </row>
    <row r="126" spans="1:8" ht="12.75">
      <c r="A126" s="52" t="s">
        <v>33</v>
      </c>
      <c r="B126" s="17" t="s">
        <v>5</v>
      </c>
      <c r="C126" s="17" t="s">
        <v>6</v>
      </c>
      <c r="D126" s="16" t="str">
        <f>CONCATENATE("Até o  ",B12)</f>
        <v>Até o  Mês</v>
      </c>
      <c r="E126" s="51" t="s">
        <v>7</v>
      </c>
      <c r="F126" s="16" t="str">
        <f>CONCATENATE("Até o  ",B12)</f>
        <v>Até o  Mês</v>
      </c>
      <c r="G126" s="51" t="s">
        <v>7</v>
      </c>
      <c r="H126" s="110"/>
    </row>
    <row r="127" spans="1:8" ht="21.75" customHeight="1">
      <c r="A127" s="111"/>
      <c r="B127" s="35"/>
      <c r="C127" s="18"/>
      <c r="D127" s="18" t="s">
        <v>63</v>
      </c>
      <c r="E127" s="112" t="s">
        <v>64</v>
      </c>
      <c r="F127" s="18" t="s">
        <v>65</v>
      </c>
      <c r="G127" s="112" t="s">
        <v>66</v>
      </c>
      <c r="H127" s="113"/>
    </row>
    <row r="128" spans="1:8" ht="12.75">
      <c r="A128" s="5" t="s">
        <v>34</v>
      </c>
      <c r="B128" s="24">
        <v>36015000</v>
      </c>
      <c r="C128" s="24">
        <v>36478637.25</v>
      </c>
      <c r="D128" s="24">
        <v>11762385.97</v>
      </c>
      <c r="E128" s="22">
        <f aca="true" t="shared" si="7" ref="E128:E134">IF($D$135&gt;0,D128/$D$135*100,0)</f>
        <v>10.009873382940777</v>
      </c>
      <c r="F128" s="67">
        <v>10399899.36</v>
      </c>
      <c r="G128" s="22">
        <f aca="true" t="shared" si="8" ref="G128:G134">IF($F$135&gt;0,F128/$F$135*100,0)</f>
        <v>15.387957353501733</v>
      </c>
      <c r="H128" s="121"/>
    </row>
    <row r="129" spans="1:8" ht="12.75">
      <c r="A129" s="5" t="s">
        <v>35</v>
      </c>
      <c r="B129" s="24">
        <v>148554000</v>
      </c>
      <c r="C129" s="24">
        <v>150657002.93</v>
      </c>
      <c r="D129" s="24">
        <v>67058692.47</v>
      </c>
      <c r="E129" s="24">
        <f t="shared" si="7"/>
        <v>57.06742004235251</v>
      </c>
      <c r="F129" s="23">
        <v>37782410.06</v>
      </c>
      <c r="G129" s="24">
        <f t="shared" si="8"/>
        <v>55.90382123811195</v>
      </c>
      <c r="H129" s="143"/>
    </row>
    <row r="130" spans="1:8" ht="12.75">
      <c r="A130" s="5" t="s">
        <v>36</v>
      </c>
      <c r="B130" s="24">
        <v>11494000</v>
      </c>
      <c r="C130" s="24">
        <v>12578387.14</v>
      </c>
      <c r="D130" s="24">
        <v>3600350.5</v>
      </c>
      <c r="E130" s="24">
        <f t="shared" si="7"/>
        <v>3.0639236572516175</v>
      </c>
      <c r="F130" s="23">
        <v>3061167.22</v>
      </c>
      <c r="G130" s="24">
        <f t="shared" si="8"/>
        <v>4.529381391369297</v>
      </c>
      <c r="H130" s="143"/>
    </row>
    <row r="131" spans="1:8" ht="12.75">
      <c r="A131" s="5" t="s">
        <v>37</v>
      </c>
      <c r="B131" s="24">
        <v>2675000</v>
      </c>
      <c r="C131" s="24">
        <v>2796000</v>
      </c>
      <c r="D131" s="24">
        <v>723543.05</v>
      </c>
      <c r="E131" s="24">
        <f t="shared" si="7"/>
        <v>0.615740236383927</v>
      </c>
      <c r="F131" s="23">
        <v>723393.05</v>
      </c>
      <c r="G131" s="24">
        <f t="shared" si="8"/>
        <v>1.0703508772434456</v>
      </c>
      <c r="H131" s="143"/>
    </row>
    <row r="132" spans="1:8" ht="12.75">
      <c r="A132" s="5" t="s">
        <v>38</v>
      </c>
      <c r="B132" s="24">
        <v>4108000</v>
      </c>
      <c r="C132" s="24">
        <v>4878875.24</v>
      </c>
      <c r="D132" s="24">
        <v>1112272.31</v>
      </c>
      <c r="E132" s="24">
        <f t="shared" si="7"/>
        <v>0.9465515771075357</v>
      </c>
      <c r="F132" s="23">
        <v>1009635.17</v>
      </c>
      <c r="G132" s="24">
        <f t="shared" si="8"/>
        <v>1.4938820464273679</v>
      </c>
      <c r="H132" s="143"/>
    </row>
    <row r="133" spans="1:8" ht="12.75">
      <c r="A133" s="5" t="s">
        <v>39</v>
      </c>
      <c r="B133" s="24"/>
      <c r="C133" s="24"/>
      <c r="D133" s="24"/>
      <c r="E133" s="24">
        <f t="shared" si="7"/>
        <v>0</v>
      </c>
      <c r="F133" s="23"/>
      <c r="G133" s="24">
        <f t="shared" si="8"/>
        <v>0</v>
      </c>
      <c r="H133" s="143"/>
    </row>
    <row r="134" spans="1:8" ht="12.75">
      <c r="A134" s="6" t="s">
        <v>25</v>
      </c>
      <c r="B134" s="27">
        <v>45984000</v>
      </c>
      <c r="C134" s="27">
        <v>47954464.06</v>
      </c>
      <c r="D134" s="24">
        <v>33250595.41</v>
      </c>
      <c r="E134" s="24">
        <f t="shared" si="7"/>
        <v>28.29649110396364</v>
      </c>
      <c r="F134" s="23">
        <v>14608159.7</v>
      </c>
      <c r="G134" s="24">
        <f t="shared" si="8"/>
        <v>21.614607093346205</v>
      </c>
      <c r="H134" s="145"/>
    </row>
    <row r="135" spans="1:8" ht="12.75">
      <c r="A135" s="48" t="s">
        <v>20</v>
      </c>
      <c r="B135" s="28">
        <f aca="true" t="shared" si="9" ref="B135:H135">SUM(B128:B134)</f>
        <v>248830000</v>
      </c>
      <c r="C135" s="28">
        <f t="shared" si="9"/>
        <v>255343366.62</v>
      </c>
      <c r="D135" s="28">
        <f t="shared" si="9"/>
        <v>117507839.71</v>
      </c>
      <c r="E135" s="28">
        <f t="shared" si="9"/>
        <v>100.00000000000003</v>
      </c>
      <c r="F135" s="122">
        <f t="shared" si="9"/>
        <v>67584664.56</v>
      </c>
      <c r="G135" s="28">
        <f t="shared" si="9"/>
        <v>100</v>
      </c>
      <c r="H135" s="28">
        <f t="shared" si="9"/>
        <v>0</v>
      </c>
    </row>
    <row r="136" spans="1:8" ht="12.75">
      <c r="A136" s="172" t="s">
        <v>147</v>
      </c>
      <c r="B136" s="172"/>
      <c r="C136" s="172"/>
      <c r="D136" s="172"/>
      <c r="E136" s="172"/>
      <c r="F136" s="172"/>
      <c r="G136" s="172"/>
      <c r="H136" s="172"/>
    </row>
    <row r="137" spans="1:8" ht="12.75">
      <c r="A137" s="2" t="s">
        <v>0</v>
      </c>
      <c r="B137" s="114"/>
      <c r="C137" s="114"/>
      <c r="D137" s="2"/>
      <c r="E137" s="2"/>
      <c r="F137" s="79"/>
      <c r="G137" s="79"/>
      <c r="H137" s="43"/>
    </row>
    <row r="138" spans="1:8" ht="12.75">
      <c r="A138" s="2" t="s">
        <v>134</v>
      </c>
      <c r="B138" s="114"/>
      <c r="C138" s="114"/>
      <c r="D138" s="2"/>
      <c r="E138" s="2"/>
      <c r="F138" s="79"/>
      <c r="G138" s="79"/>
      <c r="H138" s="43"/>
    </row>
    <row r="139" spans="1:8" ht="12.75">
      <c r="A139" s="2" t="s">
        <v>135</v>
      </c>
      <c r="B139" s="114"/>
      <c r="C139" s="114"/>
      <c r="D139" s="2"/>
      <c r="E139" s="2"/>
      <c r="F139" s="79"/>
      <c r="G139" s="79"/>
      <c r="H139" s="43"/>
    </row>
    <row r="140" spans="1:8" ht="12.75">
      <c r="A140" s="3" t="s">
        <v>136</v>
      </c>
      <c r="B140" s="115"/>
      <c r="C140" s="115"/>
      <c r="D140" s="2"/>
      <c r="E140" s="2"/>
      <c r="F140" s="79"/>
      <c r="G140" s="79"/>
      <c r="H140" s="43"/>
    </row>
    <row r="141" spans="1:8" ht="12.75">
      <c r="A141" s="3" t="s">
        <v>137</v>
      </c>
      <c r="B141" s="43"/>
      <c r="C141" s="43"/>
      <c r="D141" s="43"/>
      <c r="E141" s="43"/>
      <c r="F141" s="43"/>
      <c r="G141" s="43"/>
      <c r="H141" s="43"/>
    </row>
    <row r="142" spans="1:8" ht="12.75">
      <c r="A142" s="2" t="s">
        <v>138</v>
      </c>
      <c r="B142" s="43"/>
      <c r="C142" s="43"/>
      <c r="D142" s="43"/>
      <c r="E142" s="43"/>
      <c r="F142" s="43"/>
      <c r="G142" s="43"/>
      <c r="H142" s="43"/>
    </row>
    <row r="143" spans="1:8" ht="12.75">
      <c r="A143" s="8" t="s">
        <v>139</v>
      </c>
      <c r="B143" s="8"/>
      <c r="C143" s="8"/>
      <c r="D143" s="43"/>
      <c r="E143" s="43"/>
      <c r="F143" s="43"/>
      <c r="G143" s="43"/>
      <c r="H143" s="43"/>
    </row>
    <row r="144" spans="1:8" ht="12.75">
      <c r="A144" s="43"/>
      <c r="B144" s="43"/>
      <c r="C144" s="43"/>
      <c r="D144" s="43"/>
      <c r="E144" s="43"/>
      <c r="F144" s="43"/>
      <c r="G144" s="43"/>
      <c r="H144" s="43"/>
    </row>
    <row r="145" spans="1:8" ht="12.75">
      <c r="A145" s="43"/>
      <c r="B145" s="43"/>
      <c r="C145" s="43"/>
      <c r="D145" s="43"/>
      <c r="E145" s="43"/>
      <c r="F145" s="43"/>
      <c r="G145" s="43"/>
      <c r="H145" s="43"/>
    </row>
    <row r="146" spans="1:8" ht="12.75">
      <c r="A146" s="43"/>
      <c r="B146" s="43"/>
      <c r="C146" s="43"/>
      <c r="D146" s="43"/>
      <c r="E146" s="43"/>
      <c r="F146" s="43"/>
      <c r="G146" s="43"/>
      <c r="H146" s="43"/>
    </row>
    <row r="147" spans="1:8" s="152" customFormat="1" ht="11.25" customHeight="1">
      <c r="A147" s="150" t="s">
        <v>150</v>
      </c>
      <c r="B147" s="151"/>
      <c r="C147" s="151"/>
      <c r="D147" s="173" t="s">
        <v>151</v>
      </c>
      <c r="E147" s="173"/>
      <c r="F147" s="173"/>
      <c r="G147" s="151"/>
      <c r="H147" s="151"/>
    </row>
    <row r="148" spans="1:8" s="152" customFormat="1" ht="11.25" customHeight="1">
      <c r="A148" s="153" t="s">
        <v>152</v>
      </c>
      <c r="B148" s="151"/>
      <c r="C148" s="151"/>
      <c r="D148" s="173" t="s">
        <v>153</v>
      </c>
      <c r="E148" s="173"/>
      <c r="F148" s="173"/>
      <c r="G148" s="151"/>
      <c r="H148" s="151"/>
    </row>
    <row r="149" spans="1:8" s="152" customFormat="1" ht="11.25" customHeight="1">
      <c r="A149" s="154"/>
      <c r="C149" s="155"/>
      <c r="D149" s="157" t="s">
        <v>154</v>
      </c>
      <c r="E149" s="157"/>
      <c r="F149" s="157"/>
      <c r="G149" s="155"/>
      <c r="H149" s="155"/>
    </row>
    <row r="150" spans="1:8" ht="12.75">
      <c r="A150" s="43"/>
      <c r="B150" s="43"/>
      <c r="C150" s="43"/>
      <c r="D150" s="43"/>
      <c r="E150" s="43"/>
      <c r="F150" s="43"/>
      <c r="G150" s="43"/>
      <c r="H150" s="43"/>
    </row>
    <row r="151" spans="1:8" ht="12.75">
      <c r="A151" s="43"/>
      <c r="B151" s="43"/>
      <c r="C151" s="43"/>
      <c r="D151" s="43"/>
      <c r="E151" s="43"/>
      <c r="F151" s="43"/>
      <c r="G151" s="43"/>
      <c r="H151" s="43"/>
    </row>
    <row r="152" spans="1:8" ht="12.75">
      <c r="A152" s="43"/>
      <c r="B152" s="43"/>
      <c r="C152" s="43"/>
      <c r="D152" s="43"/>
      <c r="E152" s="43"/>
      <c r="F152" s="43"/>
      <c r="G152" s="43"/>
      <c r="H152" s="43"/>
    </row>
    <row r="153" spans="1:6" s="152" customFormat="1" ht="11.25" customHeight="1">
      <c r="A153" s="156" t="s">
        <v>148</v>
      </c>
      <c r="D153" s="157" t="s">
        <v>144</v>
      </c>
      <c r="E153" s="157"/>
      <c r="F153" s="157"/>
    </row>
    <row r="154" spans="1:6" s="152" customFormat="1" ht="11.25" customHeight="1">
      <c r="A154" s="153" t="s">
        <v>149</v>
      </c>
      <c r="D154" s="158" t="s">
        <v>145</v>
      </c>
      <c r="E154" s="158"/>
      <c r="F154" s="158"/>
    </row>
    <row r="155" spans="4:6" s="152" customFormat="1" ht="11.25" customHeight="1">
      <c r="D155" s="158" t="s">
        <v>155</v>
      </c>
      <c r="E155" s="158"/>
      <c r="F155" s="158"/>
    </row>
    <row r="156" s="152" customFormat="1" ht="11.25" customHeight="1">
      <c r="A156" s="174" t="s">
        <v>156</v>
      </c>
    </row>
    <row r="157" s="152" customFormat="1" ht="11.25" customHeight="1"/>
    <row r="158" s="152" customFormat="1" ht="12.75" customHeight="1">
      <c r="A158" s="175" t="s">
        <v>161</v>
      </c>
    </row>
    <row r="159" s="152" customFormat="1" ht="12.75">
      <c r="A159" s="175"/>
    </row>
    <row r="160" s="152" customFormat="1" ht="12.75">
      <c r="A160" s="175"/>
    </row>
    <row r="161" s="152" customFormat="1" ht="11.25" customHeight="1">
      <c r="A161" s="185"/>
    </row>
    <row r="162" spans="1:7" s="152" customFormat="1" ht="12.75">
      <c r="A162" s="175" t="s">
        <v>162</v>
      </c>
      <c r="C162" s="176" t="s">
        <v>163</v>
      </c>
      <c r="D162" s="177"/>
      <c r="E162" s="177"/>
      <c r="F162" s="177"/>
      <c r="G162" s="178"/>
    </row>
    <row r="163" spans="1:7" s="152" customFormat="1" ht="12.75">
      <c r="A163" s="175"/>
      <c r="C163" s="179" t="s">
        <v>157</v>
      </c>
      <c r="D163" s="180" t="s">
        <v>158</v>
      </c>
      <c r="E163" s="180" t="s">
        <v>7</v>
      </c>
      <c r="F163" s="180" t="s">
        <v>159</v>
      </c>
      <c r="G163" s="180" t="s">
        <v>7</v>
      </c>
    </row>
    <row r="164" spans="1:7" s="152" customFormat="1" ht="12.75">
      <c r="A164" s="175"/>
      <c r="C164" s="181" t="s">
        <v>164</v>
      </c>
      <c r="D164" s="182">
        <f>D86</f>
        <v>61329584.11999999</v>
      </c>
      <c r="E164" s="183">
        <f>SUM(D164/D38)*100</f>
        <v>25.87338806918813</v>
      </c>
      <c r="F164" s="183">
        <v>35581739.47</v>
      </c>
      <c r="G164" s="183">
        <f>SUM(F164/D38)*100</f>
        <v>15.011028799457291</v>
      </c>
    </row>
    <row r="165" spans="1:7" s="152" customFormat="1" ht="11.25" customHeight="1">
      <c r="A165" s="186"/>
      <c r="C165" s="152" t="s">
        <v>160</v>
      </c>
      <c r="D165" s="184"/>
      <c r="E165" s="184"/>
      <c r="F165" s="184"/>
      <c r="G165" s="184"/>
    </row>
    <row r="166" spans="1:7" s="152" customFormat="1" ht="11.25" customHeight="1">
      <c r="A166" s="186"/>
      <c r="C166" s="184"/>
      <c r="D166" s="184"/>
      <c r="E166" s="184"/>
      <c r="F166" s="184"/>
      <c r="G166" s="184"/>
    </row>
    <row r="167" s="184" customFormat="1" ht="11.25" customHeight="1"/>
    <row r="168" s="184" customFormat="1" ht="11.25" customHeight="1"/>
    <row r="169" s="184" customFormat="1" ht="11.25" customHeight="1"/>
    <row r="170" s="184" customFormat="1" ht="11.25" customHeight="1"/>
    <row r="171" s="184" customFormat="1" ht="11.25" customHeight="1"/>
    <row r="172" s="184" customFormat="1" ht="11.25" customHeight="1"/>
    <row r="173" s="184" customFormat="1" ht="11.25" customHeight="1"/>
    <row r="174" s="184" customFormat="1" ht="11.25" customHeight="1"/>
    <row r="175" spans="3:7" s="184" customFormat="1" ht="11.25" customHeight="1">
      <c r="C175" s="29"/>
      <c r="D175" s="29"/>
      <c r="E175" s="29"/>
      <c r="F175" s="29"/>
      <c r="G175" s="29"/>
    </row>
    <row r="176" spans="3:7" s="184" customFormat="1" ht="11.25" customHeight="1">
      <c r="C176" s="29"/>
      <c r="D176" s="29"/>
      <c r="E176" s="29"/>
      <c r="F176" s="29"/>
      <c r="G176" s="29"/>
    </row>
    <row r="177" spans="3:7" s="184" customFormat="1" ht="11.25" customHeight="1">
      <c r="C177" s="29"/>
      <c r="D177" s="29"/>
      <c r="E177" s="29"/>
      <c r="F177" s="29"/>
      <c r="G177" s="29"/>
    </row>
    <row r="178" spans="3:7" s="184" customFormat="1" ht="11.25" customHeight="1">
      <c r="C178" s="29"/>
      <c r="D178" s="29"/>
      <c r="E178" s="29"/>
      <c r="F178" s="29"/>
      <c r="G178" s="29"/>
    </row>
  </sheetData>
  <sheetProtection/>
  <mergeCells count="21">
    <mergeCell ref="A158:A160"/>
    <mergeCell ref="A162:A164"/>
    <mergeCell ref="D149:F149"/>
    <mergeCell ref="D147:F147"/>
    <mergeCell ref="C162:G162"/>
    <mergeCell ref="D71:E71"/>
    <mergeCell ref="F71:G71"/>
    <mergeCell ref="A114:B116"/>
    <mergeCell ref="C114:E114"/>
    <mergeCell ref="A136:H136"/>
    <mergeCell ref="D148:F148"/>
    <mergeCell ref="D153:F153"/>
    <mergeCell ref="D154:F154"/>
    <mergeCell ref="D155:F155"/>
    <mergeCell ref="A11:G11"/>
    <mergeCell ref="A13:G13"/>
    <mergeCell ref="A14:G14"/>
    <mergeCell ref="D17:E17"/>
    <mergeCell ref="D40:E40"/>
    <mergeCell ref="D58:E58"/>
    <mergeCell ref="F58:G5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luishb</cp:lastModifiedBy>
  <cp:lastPrinted>2018-05-23T16:10:31Z</cp:lastPrinted>
  <dcterms:created xsi:type="dcterms:W3CDTF">2004-08-09T19:29:24Z</dcterms:created>
  <dcterms:modified xsi:type="dcterms:W3CDTF">2018-05-23T16:18:38Z</dcterms:modified>
  <cp:category/>
  <cp:version/>
  <cp:contentType/>
  <cp:contentStatus/>
</cp:coreProperties>
</file>