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60" windowWidth="15600" windowHeight="9075" tabRatio="548" activeTab="0"/>
  </bookViews>
  <sheets>
    <sheet name="RREO-Anexo 12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<sst xmlns="http://schemas.openxmlformats.org/spreadsheetml/2006/main" count="190" uniqueCount="155">
  <si>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</si>
  <si>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</si>
  <si>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</si>
  <si>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</si>
  <si>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</si>
  <si>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</si>
  <si>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</si>
  <si>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</si>
  <si>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</si>
  <si>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</si>
  <si>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</si>
  <si>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</si>
  <si>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</si>
  <si>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</si>
  <si>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</si>
  <si>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</si>
  <si>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</si>
  <si>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</si>
  <si>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</si>
  <si>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</si>
  <si>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</si>
  <si>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</si>
  <si>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</si>
  <si>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</si>
  <si>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</si>
  <si>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</si>
  <si>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</si>
  <si>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</si>
  <si>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</si>
  <si>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</si>
  <si>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</si>
  <si>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</si>
  <si>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</si>
  <si>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</si>
  <si>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</si>
  <si>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</si>
  <si>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</si>
  <si>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</si>
  <si>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</si>
  <si>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</si>
  <si>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</si>
  <si>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</si>
  <si>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</si>
  <si>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</si>
  <si>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</si>
  <si>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</si>
  <si>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</si>
  <si>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</si>
  <si>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</si>
  <si>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</si>
  <si>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</si>
  <si>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</si>
  <si>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</si>
  <si>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</si>
  <si>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</si>
  <si>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</si>
  <si>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</si>
  <si>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</si>
  <si>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</si>
  <si>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</si>
  <si>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</si>
  <si>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</si>
  <si>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</si>
  <si>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</si>
  <si>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</si>
  <si>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</si>
  <si>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</si>
  <si>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</si>
  <si>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</si>
  <si>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</si>
  <si>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</si>
  <si>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</si>
  <si>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</si>
  <si>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</si>
  <si>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</si>
  <si>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</si>
  <si>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</si>
  <si>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</si>
  <si>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</si>
  <si>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</si>
  <si>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</si>
  <si>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</si>
  <si>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</si>
  <si>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</si>
  <si>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</si>
  <si>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</si>
  <si>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</si>
  <si>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</si>
  <si>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</si>
  <si>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</si>
  <si>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</si>
  <si>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</si>
  <si>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</si>
  <si>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</si>
  <si>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</si>
  <si>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</si>
  <si>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</si>
  <si>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</si>
  <si>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</si>
  <si>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</si>
  <si>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</si>
  <si>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</si>
  <si>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</si>
  <si>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</si>
  <si>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</si>
  <si>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</si>
  <si>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</si>
  <si>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</si>
  <si>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</si>
  <si>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</si>
  <si>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</si>
  <si>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</si>
  <si>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</si>
  <si>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</si>
  <si>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</si>
  <si>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</si>
  <si>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</si>
  <si>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</si>
  <si>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</si>
  <si>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</si>
  <si>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</si>
  <si>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</si>
  <si>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</si>
  <si>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</si>
  <si>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</si>
  <si>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</si>
  <si>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</si>
  <si>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</si>
  <si>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</si>
  <si>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</si>
  <si>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</si>
  <si>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</si>
  <si>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</si>
  <si>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</si>
  <si>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</si>
  <si>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</si>
  <si>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</si>
  <si>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</si>
  <si>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INDAIATUBA</t>
  </si>
  <si>
    <t>Av. Eng. Fabio R. Barnabe, 2800 - Jd. Esplanada II</t>
  </si>
  <si>
    <t>C.N.P.J. 44.733.608/0001-09</t>
  </si>
  <si>
    <t>Telefone: (19) 3834-9000</t>
  </si>
  <si>
    <t>NILSON ALCIDES GASPAR</t>
  </si>
  <si>
    <t>PREFEITO MUNICIPAL</t>
  </si>
  <si>
    <t>MARIANA ALVES RIZATO DE CASTRO</t>
  </si>
  <si>
    <t>CONTADORA</t>
  </si>
  <si>
    <t>LUIS HENRIQUE BORTOLETTO</t>
  </si>
  <si>
    <t>DIRETOR DE ÁREA E OU SERVIÇOS</t>
  </si>
  <si>
    <t>FONTE: Sistema CECAM, Unidade Responsável: CONTABILIDADE. Emissão: 30/01/2019, às 13:28:34. Assinado Digitalmente no dia 30/01/2019, às 13:28:34.</t>
  </si>
  <si>
    <t>TABELA 12.2 - DEMONSTRATIVO DAS RECEITAS E DESPESAS COM AÇÕES E SERVIÇOS PÚBLICOS DE SAÚDE - MUNICÍPIOS</t>
  </si>
  <si>
    <t>PERÍODO: 6º BIMESTRE</t>
  </si>
  <si>
    <t>CRC - SP 321123/O-4</t>
  </si>
  <si>
    <t>GRAZIELA DRIGO BOSSOLAN GARCIA</t>
  </si>
  <si>
    <t>SECRETÁRIA MUNICIPAL DA SAÚDE</t>
  </si>
  <si>
    <t>CRC-SP 289944/O-3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</si>
</sst>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50" applyFont="1" applyFill="1" applyBorder="1" applyAlignment="1">
      <alignment/>
      <protection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43" fontId="3" fillId="0" borderId="13" xfId="55" applyFont="1" applyFill="1" applyBorder="1" applyAlignment="1">
      <alignment horizontal="right"/>
    </xf>
    <xf numFmtId="43" fontId="3" fillId="0" borderId="0" xfId="55" applyFont="1" applyFill="1" applyBorder="1" applyAlignment="1">
      <alignment horizontal="right"/>
    </xf>
    <xf numFmtId="43" fontId="3" fillId="0" borderId="14" xfId="55" applyFont="1" applyFill="1" applyBorder="1" applyAlignment="1">
      <alignment horizontal="right"/>
    </xf>
    <xf numFmtId="43" fontId="3" fillId="0" borderId="17" xfId="55" applyFont="1" applyFill="1" applyBorder="1" applyAlignment="1">
      <alignment horizontal="right"/>
    </xf>
    <xf numFmtId="43" fontId="3" fillId="0" borderId="11" xfId="55" applyFont="1" applyFill="1" applyBorder="1" applyAlignment="1">
      <alignment horizontal="right"/>
    </xf>
    <xf numFmtId="43" fontId="3" fillId="0" borderId="15" xfId="55" applyFont="1" applyFill="1" applyBorder="1" applyAlignment="1">
      <alignment horizontal="right"/>
    </xf>
    <xf numFmtId="43" fontId="3" fillId="0" borderId="16" xfId="55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55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3" fontId="3" fillId="0" borderId="18" xfId="55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43" fontId="3" fillId="34" borderId="13" xfId="55" applyFont="1" applyFill="1" applyBorder="1" applyAlignment="1">
      <alignment horizontal="right"/>
    </xf>
    <xf numFmtId="43" fontId="3" fillId="34" borderId="21" xfId="55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55" applyFont="1" applyFill="1" applyBorder="1" applyAlignment="1">
      <alignment horizontal="right"/>
    </xf>
    <xf numFmtId="43" fontId="3" fillId="34" borderId="22" xfId="55" applyFont="1" applyFill="1" applyBorder="1" applyAlignment="1">
      <alignment horizontal="right"/>
    </xf>
    <xf numFmtId="43" fontId="3" fillId="0" borderId="22" xfId="55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55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43" fontId="3" fillId="34" borderId="16" xfId="55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22" xfId="55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3" fontId="3" fillId="0" borderId="14" xfId="55" applyFont="1" applyFill="1" applyBorder="1" applyAlignment="1">
      <alignment horizontal="right" vertical="center"/>
    </xf>
    <xf numFmtId="43" fontId="3" fillId="34" borderId="17" xfId="55" applyFont="1" applyFill="1" applyBorder="1" applyAlignment="1">
      <alignment horizontal="right"/>
    </xf>
    <xf numFmtId="43" fontId="3" fillId="34" borderId="11" xfId="55" applyFont="1" applyFill="1" applyBorder="1" applyAlignment="1">
      <alignment horizontal="right"/>
    </xf>
    <xf numFmtId="4" fontId="4" fillId="0" borderId="0" xfId="50" applyNumberFormat="1" applyFont="1" applyFill="1" applyBorder="1" applyAlignment="1">
      <alignment vertical="center"/>
      <protection/>
    </xf>
    <xf numFmtId="4" fontId="4" fillId="0" borderId="0" xfId="50" applyNumberFormat="1" applyFont="1" applyFill="1" applyBorder="1" applyAlignment="1">
      <alignment/>
      <protection/>
    </xf>
    <xf numFmtId="4" fontId="4" fillId="0" borderId="0" xfId="50" applyNumberFormat="1" applyFont="1" applyFill="1" applyBorder="1" applyAlignment="1">
      <alignment horizontal="left" vertical="center"/>
      <protection/>
    </xf>
    <xf numFmtId="4" fontId="4" fillId="0" borderId="0" xfId="50" applyNumberFormat="1" applyFont="1" applyFill="1" applyBorder="1" applyAlignment="1">
      <alignment horizontal="center"/>
      <protection/>
    </xf>
    <xf numFmtId="0" fontId="3" fillId="34" borderId="12" xfId="0" applyFont="1" applyFill="1" applyBorder="1" applyAlignment="1">
      <alignment wrapText="1"/>
    </xf>
    <xf numFmtId="43" fontId="3" fillId="0" borderId="13" xfId="55" applyFont="1" applyBorder="1" applyAlignment="1">
      <alignment horizontal="right"/>
    </xf>
    <xf numFmtId="43" fontId="3" fillId="0" borderId="15" xfId="55" applyFont="1" applyBorder="1" applyAlignment="1">
      <alignment horizontal="right"/>
    </xf>
    <xf numFmtId="43" fontId="3" fillId="34" borderId="18" xfId="55" applyFont="1" applyFill="1" applyBorder="1" applyAlignment="1">
      <alignment horizontal="right"/>
    </xf>
    <xf numFmtId="43" fontId="3" fillId="0" borderId="19" xfId="55" applyFont="1" applyFill="1" applyBorder="1" applyAlignment="1">
      <alignment horizontal="center"/>
    </xf>
    <xf numFmtId="43" fontId="3" fillId="0" borderId="20" xfId="55" applyFont="1" applyFill="1" applyBorder="1" applyAlignment="1">
      <alignment/>
    </xf>
    <xf numFmtId="43" fontId="3" fillId="0" borderId="0" xfId="55" applyFont="1" applyFill="1" applyBorder="1" applyAlignment="1">
      <alignment horizontal="center"/>
    </xf>
    <xf numFmtId="43" fontId="3" fillId="0" borderId="0" xfId="55" applyFont="1" applyFill="1" applyBorder="1" applyAlignment="1">
      <alignment/>
    </xf>
    <xf numFmtId="43" fontId="3" fillId="34" borderId="0" xfId="55" applyFont="1" applyFill="1" applyBorder="1" applyAlignment="1">
      <alignment/>
    </xf>
    <xf numFmtId="43" fontId="3" fillId="0" borderId="19" xfId="55" applyFont="1" applyBorder="1" applyAlignment="1">
      <alignment/>
    </xf>
    <xf numFmtId="43" fontId="3" fillId="0" borderId="10" xfId="55" applyFont="1" applyBorder="1" applyAlignment="1">
      <alignment/>
    </xf>
    <xf numFmtId="43" fontId="3" fillId="0" borderId="0" xfId="55" applyFont="1" applyAlignment="1">
      <alignment/>
    </xf>
    <xf numFmtId="43" fontId="3" fillId="0" borderId="0" xfId="55" applyFont="1" applyBorder="1" applyAlignment="1">
      <alignment/>
    </xf>
    <xf numFmtId="43" fontId="3" fillId="33" borderId="16" xfId="55" applyFont="1" applyFill="1" applyBorder="1" applyAlignment="1">
      <alignment horizontal="left" vertical="center"/>
    </xf>
    <xf numFmtId="43" fontId="3" fillId="34" borderId="15" xfId="55" applyFont="1" applyFill="1" applyBorder="1" applyAlignment="1">
      <alignment horizontal="right"/>
    </xf>
    <xf numFmtId="43" fontId="3" fillId="34" borderId="12" xfId="55" applyFont="1" applyFill="1" applyBorder="1" applyAlignment="1">
      <alignment horizontal="right"/>
    </xf>
    <xf numFmtId="43" fontId="3" fillId="0" borderId="14" xfId="55" applyFont="1" applyBorder="1" applyAlignment="1">
      <alignment horizontal="right"/>
    </xf>
    <xf numFmtId="43" fontId="3" fillId="0" borderId="24" xfId="55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3" fontId="2" fillId="34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9" fillId="0" borderId="0" xfId="50" applyFont="1" applyFill="1" applyAlignment="1">
      <alignment/>
      <protection/>
    </xf>
    <xf numFmtId="0" fontId="4" fillId="0" borderId="0" xfId="50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43" fontId="3" fillId="34" borderId="14" xfId="58" applyFont="1" applyFill="1" applyBorder="1" applyAlignment="1">
      <alignment horizontal="right"/>
    </xf>
    <xf numFmtId="43" fontId="3" fillId="34" borderId="22" xfId="58" applyFont="1" applyFill="1" applyBorder="1" applyAlignment="1">
      <alignment horizontal="right"/>
    </xf>
    <xf numFmtId="43" fontId="3" fillId="0" borderId="22" xfId="58" applyFont="1" applyBorder="1" applyAlignment="1">
      <alignment horizontal="right"/>
    </xf>
    <xf numFmtId="0" fontId="4" fillId="0" borderId="0" xfId="0" applyFont="1" applyFill="1" applyAlignment="1">
      <alignment horizontal="left"/>
    </xf>
    <xf numFmtId="4" fontId="4" fillId="0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/>
    </xf>
    <xf numFmtId="4" fontId="4" fillId="0" borderId="0" xfId="50" applyNumberFormat="1" applyFont="1" applyFill="1" applyBorder="1" applyAlignment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2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27" customWidth="1"/>
    <col min="2" max="2" width="14.7109375" style="27" customWidth="1"/>
    <col min="3" max="3" width="13.57421875" style="27" customWidth="1"/>
    <col min="4" max="4" width="14.00390625" style="27" customWidth="1"/>
    <col min="5" max="5" width="12.00390625" style="27" bestFit="1" customWidth="1"/>
    <col min="6" max="6" width="13.421875" style="27" customWidth="1"/>
    <col min="7" max="7" width="11.28125" style="27" customWidth="1"/>
    <col min="8" max="8" width="14.7109375" style="27" customWidth="1"/>
    <col min="9" max="16384" width="9.140625" style="27" customWidth="1"/>
  </cols>
  <sheetData>
    <row r="2" ht="25.5" customHeight="1">
      <c r="A2" s="145" t="s">
        <v>138</v>
      </c>
    </row>
    <row r="3" ht="15.75" customHeight="1">
      <c r="A3" s="146" t="s">
        <v>139</v>
      </c>
    </row>
    <row r="4" ht="15.75" customHeight="1">
      <c r="A4" s="146" t="s">
        <v>140</v>
      </c>
    </row>
    <row r="5" ht="15.75" customHeight="1">
      <c r="A5" s="146" t="s">
        <v>141</v>
      </c>
    </row>
    <row r="6" spans="1:5" ht="12.75">
      <c r="A6" s="8"/>
      <c r="B6" s="8"/>
      <c r="C6" s="8"/>
      <c r="D6" s="8"/>
      <c r="E6" s="8"/>
    </row>
    <row r="7" spans="1:7" s="146" customFormat="1" ht="15.75">
      <c r="A7" s="148" t="s">
        <v>1</v>
      </c>
      <c r="B7" s="148"/>
      <c r="C7" s="148"/>
      <c r="D7" s="148"/>
      <c r="E7" s="148"/>
      <c r="F7" s="148"/>
      <c r="G7" s="148"/>
    </row>
    <row r="8" spans="1:7" s="146" customFormat="1" ht="15.75">
      <c r="A8" s="149" t="s">
        <v>149</v>
      </c>
      <c r="B8" s="149"/>
      <c r="C8" s="149"/>
      <c r="D8" s="149"/>
      <c r="E8" s="149"/>
      <c r="F8" s="149"/>
      <c r="G8" s="149"/>
    </row>
    <row r="9" spans="1:7" s="146" customFormat="1" ht="15.75">
      <c r="A9" s="159" t="s">
        <v>2</v>
      </c>
      <c r="B9" s="159"/>
      <c r="C9" s="159"/>
      <c r="D9" s="159"/>
      <c r="E9" s="159"/>
      <c r="F9" s="159"/>
      <c r="G9" s="159"/>
    </row>
    <row r="10" spans="1:7" s="146" customFormat="1" ht="15.75">
      <c r="A10" s="10" t="s">
        <v>150</v>
      </c>
      <c r="B10" s="150" t="str">
        <f>IF(_xlfn.IFERROR(SEARCH("SEMESTRE",A10,1),0)&gt;0,"Semestre",IF(_xlfn.IFERROR(SEARCH("QUADRIMESTRE",A10,1),0)&gt;0,"Quadrimestre",IF(_xlfn.IFERROR(SEARCH("TRIMESTRE",A10,1),0)&gt;0,"Trimestre",IF(_xlfn.IFERROR(SEARCH("BIMESTRE",A10,1),0)&gt;0,"Bimestre","Mês"))))</f>
        <v>Bimestre</v>
      </c>
      <c r="C10" s="10"/>
      <c r="D10" s="10"/>
      <c r="E10" s="10"/>
      <c r="F10" s="10"/>
      <c r="G10" s="10"/>
    </row>
    <row r="11" spans="1:7" ht="12.75" hidden="1">
      <c r="A11" s="156"/>
      <c r="B11" s="156"/>
      <c r="C11" s="156"/>
      <c r="D11" s="156"/>
      <c r="E11" s="156"/>
      <c r="F11" s="156"/>
      <c r="G11" s="156"/>
    </row>
    <row r="12" spans="1:7" ht="12.75" hidden="1">
      <c r="A12" s="156"/>
      <c r="B12" s="156"/>
      <c r="C12" s="156"/>
      <c r="D12" s="156"/>
      <c r="E12" s="156"/>
      <c r="F12" s="156"/>
      <c r="G12" s="156"/>
    </row>
    <row r="13" spans="1:5" ht="12.75">
      <c r="A13" s="8"/>
      <c r="B13" s="8"/>
      <c r="C13" s="8"/>
      <c r="D13" s="8"/>
      <c r="E13" s="8"/>
    </row>
    <row r="14" spans="1:5" ht="12.75">
      <c r="A14" s="28" t="s">
        <v>85</v>
      </c>
      <c r="B14" s="7"/>
      <c r="C14" s="7"/>
      <c r="D14" s="7"/>
      <c r="E14" s="9">
        <v>1</v>
      </c>
    </row>
    <row r="15" spans="1:5" ht="12.75">
      <c r="A15" s="29"/>
      <c r="B15" s="16" t="s">
        <v>3</v>
      </c>
      <c r="C15" s="16" t="s">
        <v>3</v>
      </c>
      <c r="D15" s="161" t="s">
        <v>4</v>
      </c>
      <c r="E15" s="162"/>
    </row>
    <row r="16" spans="1:5" ht="12.75">
      <c r="A16" s="30" t="s">
        <v>67</v>
      </c>
      <c r="B16" s="17" t="s">
        <v>5</v>
      </c>
      <c r="C16" s="17" t="s">
        <v>6</v>
      </c>
      <c r="D16" s="31" t="str">
        <f>CONCATENATE("Até o  ",B10)</f>
        <v>Até o  Bimestre</v>
      </c>
      <c r="E16" s="16" t="s">
        <v>7</v>
      </c>
    </row>
    <row r="17" spans="1:5" ht="12.75">
      <c r="A17" s="32"/>
      <c r="B17" s="33"/>
      <c r="C17" s="34" t="s">
        <v>8</v>
      </c>
      <c r="D17" s="34" t="s">
        <v>9</v>
      </c>
      <c r="E17" s="17" t="s">
        <v>23</v>
      </c>
    </row>
    <row r="18" spans="1:5" ht="12.75">
      <c r="A18" s="35" t="s">
        <v>77</v>
      </c>
      <c r="B18" s="20">
        <f>SUM(B19:B26)</f>
        <v>229473000</v>
      </c>
      <c r="C18" s="20">
        <f>SUM(C19:C26)</f>
        <v>230672372.24</v>
      </c>
      <c r="D18" s="23">
        <f>SUM(D19:D26)</f>
        <v>266066343.97000003</v>
      </c>
      <c r="E18" s="20">
        <f aca="true" t="shared" si="0" ref="E18:E36">IF(C18&gt;0,D18/C18*100,0)</f>
        <v>115.34382786559927</v>
      </c>
    </row>
    <row r="19" spans="1:5" ht="12.75">
      <c r="A19" s="36" t="s">
        <v>101</v>
      </c>
      <c r="B19" s="22">
        <v>97200000</v>
      </c>
      <c r="C19" s="22">
        <v>97200000</v>
      </c>
      <c r="D19" s="24">
        <v>98729036.37</v>
      </c>
      <c r="E19" s="22">
        <f t="shared" si="0"/>
        <v>101.57308268518518</v>
      </c>
    </row>
    <row r="20" spans="1:5" ht="12.75">
      <c r="A20" s="36" t="s">
        <v>102</v>
      </c>
      <c r="B20" s="22">
        <v>20000000</v>
      </c>
      <c r="C20" s="22">
        <v>20000000</v>
      </c>
      <c r="D20" s="24">
        <v>28463574.37</v>
      </c>
      <c r="E20" s="22">
        <f t="shared" si="0"/>
        <v>142.31787185</v>
      </c>
    </row>
    <row r="21" spans="1:5" ht="12.75">
      <c r="A21" s="36" t="s">
        <v>103</v>
      </c>
      <c r="B21" s="22">
        <v>74500000</v>
      </c>
      <c r="C21" s="22">
        <v>74500000</v>
      </c>
      <c r="D21" s="24">
        <v>81906696.55</v>
      </c>
      <c r="E21" s="22">
        <f t="shared" si="0"/>
        <v>109.94187456375839</v>
      </c>
    </row>
    <row r="22" spans="1:5" ht="12.75">
      <c r="A22" s="36" t="s">
        <v>68</v>
      </c>
      <c r="B22" s="22">
        <v>24100000</v>
      </c>
      <c r="C22" s="22">
        <v>25299372.24</v>
      </c>
      <c r="D22" s="24">
        <v>32027128.12</v>
      </c>
      <c r="E22" s="22">
        <f t="shared" si="0"/>
        <v>126.59258030664876</v>
      </c>
    </row>
    <row r="23" spans="1:5" ht="12.75">
      <c r="A23" s="36" t="s">
        <v>104</v>
      </c>
      <c r="B23" s="22"/>
      <c r="C23" s="22"/>
      <c r="D23" s="24"/>
      <c r="E23" s="22">
        <f t="shared" si="0"/>
        <v>0</v>
      </c>
    </row>
    <row r="24" spans="1:5" ht="12.75">
      <c r="A24" s="36" t="s">
        <v>78</v>
      </c>
      <c r="B24" s="22">
        <v>1750000</v>
      </c>
      <c r="C24" s="22">
        <v>1750000</v>
      </c>
      <c r="D24" s="24">
        <v>2502508.52</v>
      </c>
      <c r="E24" s="22">
        <f t="shared" si="0"/>
        <v>143.00048685714287</v>
      </c>
    </row>
    <row r="25" spans="1:5" ht="12.75">
      <c r="A25" s="36" t="s">
        <v>79</v>
      </c>
      <c r="B25" s="22">
        <v>6680000</v>
      </c>
      <c r="C25" s="22">
        <v>6680000</v>
      </c>
      <c r="D25" s="24">
        <v>7031220.9</v>
      </c>
      <c r="E25" s="22">
        <f t="shared" si="0"/>
        <v>105.25779790419163</v>
      </c>
    </row>
    <row r="26" spans="1:5" ht="12.75">
      <c r="A26" s="36" t="s">
        <v>80</v>
      </c>
      <c r="B26" s="22">
        <v>5243000</v>
      </c>
      <c r="C26" s="22">
        <v>5243000</v>
      </c>
      <c r="D26" s="24">
        <v>15406179.14</v>
      </c>
      <c r="E26" s="22">
        <f t="shared" si="0"/>
        <v>293.84282166698455</v>
      </c>
    </row>
    <row r="27" spans="1:5" ht="12.75">
      <c r="A27" s="36" t="s">
        <v>93</v>
      </c>
      <c r="B27" s="22">
        <f>SUM(B28:B33)</f>
        <v>358450000</v>
      </c>
      <c r="C27" s="22">
        <f>SUM(C28:C33)</f>
        <v>358450000</v>
      </c>
      <c r="D27" s="24">
        <f>SUM(D28:D33)</f>
        <v>363438265.86</v>
      </c>
      <c r="E27" s="22">
        <f t="shared" si="0"/>
        <v>101.39162110754638</v>
      </c>
    </row>
    <row r="28" spans="1:5" ht="12.75">
      <c r="A28" s="36" t="s">
        <v>105</v>
      </c>
      <c r="B28" s="22">
        <v>73900000</v>
      </c>
      <c r="C28" s="22">
        <v>73900000</v>
      </c>
      <c r="D28" s="24">
        <v>69087785.33</v>
      </c>
      <c r="E28" s="22">
        <f t="shared" si="0"/>
        <v>93.48820748308525</v>
      </c>
    </row>
    <row r="29" spans="1:5" ht="12.75">
      <c r="A29" s="36" t="s">
        <v>106</v>
      </c>
      <c r="B29" s="22">
        <v>950000</v>
      </c>
      <c r="C29" s="22">
        <v>950000</v>
      </c>
      <c r="D29" s="24">
        <v>1231949.48</v>
      </c>
      <c r="E29" s="22">
        <f t="shared" si="0"/>
        <v>129.67889263157895</v>
      </c>
    </row>
    <row r="30" spans="1:5" ht="12.75">
      <c r="A30" s="36" t="s">
        <v>107</v>
      </c>
      <c r="B30" s="22">
        <v>58000000</v>
      </c>
      <c r="C30" s="22">
        <v>58000000</v>
      </c>
      <c r="D30" s="24">
        <v>59499632.99</v>
      </c>
      <c r="E30" s="22">
        <f t="shared" si="0"/>
        <v>102.58557412068964</v>
      </c>
    </row>
    <row r="31" spans="1:5" ht="12.75">
      <c r="A31" s="36" t="s">
        <v>108</v>
      </c>
      <c r="B31" s="22">
        <v>223000000</v>
      </c>
      <c r="C31" s="22">
        <v>223000000</v>
      </c>
      <c r="D31" s="24">
        <v>230773804.81</v>
      </c>
      <c r="E31" s="22">
        <f t="shared" si="0"/>
        <v>103.48601112556052</v>
      </c>
    </row>
    <row r="32" spans="1:5" ht="12.75">
      <c r="A32" s="36" t="s">
        <v>81</v>
      </c>
      <c r="B32" s="22">
        <v>1500000</v>
      </c>
      <c r="C32" s="22">
        <v>1500000</v>
      </c>
      <c r="D32" s="24">
        <v>1853171.81</v>
      </c>
      <c r="E32" s="22">
        <f t="shared" si="0"/>
        <v>123.54478733333335</v>
      </c>
    </row>
    <row r="33" spans="1:5" ht="12.75">
      <c r="A33" s="36" t="s">
        <v>82</v>
      </c>
      <c r="B33" s="22">
        <f>B34+B35</f>
        <v>1100000</v>
      </c>
      <c r="C33" s="22">
        <f>C34+C35</f>
        <v>1100000</v>
      </c>
      <c r="D33" s="24">
        <f>D34+D35</f>
        <v>991921.44</v>
      </c>
      <c r="E33" s="22">
        <f t="shared" si="0"/>
        <v>90.17467636363637</v>
      </c>
    </row>
    <row r="34" spans="1:5" ht="12.75">
      <c r="A34" s="36" t="s">
        <v>83</v>
      </c>
      <c r="B34" s="22">
        <v>1100000</v>
      </c>
      <c r="C34" s="22">
        <v>1100000</v>
      </c>
      <c r="D34" s="24">
        <v>991921.44</v>
      </c>
      <c r="E34" s="22">
        <f t="shared" si="0"/>
        <v>90.17467636363637</v>
      </c>
    </row>
    <row r="35" spans="1:5" ht="12.75">
      <c r="A35" s="127" t="s">
        <v>84</v>
      </c>
      <c r="B35" s="25"/>
      <c r="C35" s="25"/>
      <c r="D35" s="37"/>
      <c r="E35" s="25">
        <f t="shared" si="0"/>
        <v>0</v>
      </c>
    </row>
    <row r="36" spans="1:5" ht="21.75">
      <c r="A36" s="38" t="s">
        <v>109</v>
      </c>
      <c r="B36" s="26">
        <f>B18+B27</f>
        <v>587923000</v>
      </c>
      <c r="C36" s="26">
        <f>C18+C27</f>
        <v>589122372.24</v>
      </c>
      <c r="D36" s="26">
        <f>D18+D27</f>
        <v>629504609.83</v>
      </c>
      <c r="E36" s="25">
        <f t="shared" si="0"/>
        <v>106.85464336322113</v>
      </c>
    </row>
    <row r="37" spans="1:8" ht="12.75">
      <c r="A37" s="1"/>
      <c r="B37" s="40"/>
      <c r="C37" s="1"/>
      <c r="D37" s="1"/>
      <c r="E37" s="1"/>
      <c r="F37" s="1"/>
      <c r="G37" s="1"/>
      <c r="H37" s="41"/>
    </row>
    <row r="38" spans="1:5" ht="12.75">
      <c r="A38" s="42" t="s">
        <v>69</v>
      </c>
      <c r="B38" s="16" t="s">
        <v>3</v>
      </c>
      <c r="C38" s="16" t="s">
        <v>3</v>
      </c>
      <c r="D38" s="161" t="s">
        <v>4</v>
      </c>
      <c r="E38" s="162"/>
    </row>
    <row r="39" spans="1:5" ht="12.75">
      <c r="A39" s="43"/>
      <c r="B39" s="17" t="s">
        <v>5</v>
      </c>
      <c r="C39" s="17" t="s">
        <v>6</v>
      </c>
      <c r="D39" s="31" t="str">
        <f>CONCATENATE("Até o  ",B10)</f>
        <v>Até o  Bimestre</v>
      </c>
      <c r="E39" s="16" t="s">
        <v>7</v>
      </c>
    </row>
    <row r="40" spans="1:5" ht="12.75">
      <c r="A40" s="44"/>
      <c r="B40" s="33"/>
      <c r="C40" s="34" t="s">
        <v>10</v>
      </c>
      <c r="D40" s="34" t="s">
        <v>14</v>
      </c>
      <c r="E40" s="17" t="s">
        <v>24</v>
      </c>
    </row>
    <row r="41" spans="1:5" ht="12.75">
      <c r="A41" s="45" t="s">
        <v>44</v>
      </c>
      <c r="B41" s="23">
        <f>SUM(B42:B45)</f>
        <v>46087000</v>
      </c>
      <c r="C41" s="23">
        <f>SUM(C42:C45)</f>
        <v>50885317.769999996</v>
      </c>
      <c r="D41" s="23">
        <f>SUM(D42:D45)</f>
        <v>52758040.989999995</v>
      </c>
      <c r="E41" s="20">
        <f aca="true" t="shared" si="1" ref="E41:E49">IF(C41&gt;0,D41/C41*100,0)</f>
        <v>103.6802820579104</v>
      </c>
    </row>
    <row r="42" spans="1:5" ht="12.75">
      <c r="A42" s="45" t="s">
        <v>70</v>
      </c>
      <c r="B42" s="24">
        <v>45305000</v>
      </c>
      <c r="C42" s="24">
        <v>49719426.11</v>
      </c>
      <c r="D42" s="24">
        <v>51132471.58</v>
      </c>
      <c r="E42" s="22">
        <f t="shared" si="1"/>
        <v>102.84203897863536</v>
      </c>
    </row>
    <row r="43" spans="1:5" ht="12.75">
      <c r="A43" s="45" t="s">
        <v>110</v>
      </c>
      <c r="B43" s="24">
        <v>782000</v>
      </c>
      <c r="C43" s="24">
        <v>1165891.66</v>
      </c>
      <c r="D43" s="24">
        <v>1625569.41</v>
      </c>
      <c r="E43" s="22">
        <f t="shared" si="1"/>
        <v>139.42714111189372</v>
      </c>
    </row>
    <row r="44" spans="1:5" ht="12.75">
      <c r="A44" s="45" t="s">
        <v>111</v>
      </c>
      <c r="B44" s="24"/>
      <c r="C44" s="24"/>
      <c r="D44" s="24"/>
      <c r="E44" s="22">
        <f t="shared" si="1"/>
        <v>0</v>
      </c>
    </row>
    <row r="45" spans="1:5" ht="12.75">
      <c r="A45" s="45" t="s">
        <v>94</v>
      </c>
      <c r="B45" s="24"/>
      <c r="C45" s="24"/>
      <c r="D45" s="24"/>
      <c r="E45" s="22">
        <f t="shared" si="1"/>
        <v>0</v>
      </c>
    </row>
    <row r="46" spans="1:5" ht="12.75">
      <c r="A46" s="45" t="s">
        <v>71</v>
      </c>
      <c r="B46" s="24"/>
      <c r="C46" s="24"/>
      <c r="D46" s="24"/>
      <c r="E46" s="22">
        <f t="shared" si="1"/>
        <v>0</v>
      </c>
    </row>
    <row r="47" spans="1:5" ht="12.75">
      <c r="A47" s="45" t="s">
        <v>42</v>
      </c>
      <c r="B47" s="24"/>
      <c r="C47" s="24"/>
      <c r="D47" s="24"/>
      <c r="E47" s="22">
        <f t="shared" si="1"/>
        <v>0</v>
      </c>
    </row>
    <row r="48" spans="1:5" ht="12.75">
      <c r="A48" s="46" t="s">
        <v>95</v>
      </c>
      <c r="B48" s="37">
        <v>1074000</v>
      </c>
      <c r="C48" s="37">
        <v>2189235.65</v>
      </c>
      <c r="D48" s="24">
        <v>3522415.69</v>
      </c>
      <c r="E48" s="25">
        <f t="shared" si="1"/>
        <v>160.8970550977461</v>
      </c>
    </row>
    <row r="49" spans="1:5" ht="12.75">
      <c r="A49" s="47" t="s">
        <v>72</v>
      </c>
      <c r="B49" s="26">
        <f>B41+B46+B47+B48</f>
        <v>47161000</v>
      </c>
      <c r="C49" s="26">
        <f>C41+C46+C47+C48</f>
        <v>53074553.419999994</v>
      </c>
      <c r="D49" s="26">
        <f>D41+D46+D47+D48</f>
        <v>56280456.67999999</v>
      </c>
      <c r="E49" s="22">
        <f t="shared" si="1"/>
        <v>106.04037726823702</v>
      </c>
    </row>
    <row r="50" spans="1:8" ht="12.75">
      <c r="A50" s="40"/>
      <c r="B50" s="48"/>
      <c r="C50" s="48"/>
      <c r="D50" s="48"/>
      <c r="E50" s="48"/>
      <c r="F50" s="41"/>
      <c r="G50" s="41"/>
      <c r="H50" s="41"/>
    </row>
    <row r="51" spans="1:8" ht="31.5">
      <c r="A51" s="49" t="s">
        <v>27</v>
      </c>
      <c r="B51" s="16" t="s">
        <v>11</v>
      </c>
      <c r="C51" s="16" t="s">
        <v>11</v>
      </c>
      <c r="D51" s="170" t="s">
        <v>12</v>
      </c>
      <c r="E51" s="171"/>
      <c r="F51" s="170" t="s">
        <v>13</v>
      </c>
      <c r="G51" s="171"/>
      <c r="H51" s="12" t="s">
        <v>126</v>
      </c>
    </row>
    <row r="52" spans="1:8" ht="12.75">
      <c r="A52" s="50"/>
      <c r="B52" s="17" t="s">
        <v>5</v>
      </c>
      <c r="C52" s="17" t="s">
        <v>6</v>
      </c>
      <c r="D52" s="16" t="str">
        <f>CONCATENATE("Até o  ",B10)</f>
        <v>Até o  Bimestre</v>
      </c>
      <c r="E52" s="51" t="s">
        <v>7</v>
      </c>
      <c r="F52" s="16" t="str">
        <f>CONCATENATE("Até o  ",B10)</f>
        <v>Até o  Bimestre</v>
      </c>
      <c r="G52" s="51" t="s">
        <v>7</v>
      </c>
      <c r="H52" s="13"/>
    </row>
    <row r="53" spans="1:8" ht="12.75">
      <c r="A53" s="52" t="s">
        <v>28</v>
      </c>
      <c r="B53" s="33"/>
      <c r="C53" s="34" t="s">
        <v>15</v>
      </c>
      <c r="D53" s="18" t="s">
        <v>26</v>
      </c>
      <c r="E53" s="53" t="s">
        <v>73</v>
      </c>
      <c r="F53" s="18" t="s">
        <v>16</v>
      </c>
      <c r="G53" s="53" t="s">
        <v>74</v>
      </c>
      <c r="H53" s="54"/>
    </row>
    <row r="54" spans="1:8" ht="12.75">
      <c r="A54" s="55" t="s">
        <v>18</v>
      </c>
      <c r="B54" s="20">
        <f>SUM(B55:B57)</f>
        <v>248204000</v>
      </c>
      <c r="C54" s="20">
        <f>SUM(C55:C57)</f>
        <v>269651494.54</v>
      </c>
      <c r="D54" s="20">
        <f>SUM(D55:D57)</f>
        <v>259578566.86</v>
      </c>
      <c r="E54" s="21">
        <f aca="true" t="shared" si="2" ref="E54:E62">IF(C54&gt;0,D54/C54*100,0)</f>
        <v>96.26446436086569</v>
      </c>
      <c r="F54" s="20">
        <f>SUM(F55:F57)</f>
        <v>243272027.31</v>
      </c>
      <c r="G54" s="21">
        <f aca="true" t="shared" si="3" ref="G54:G62">IF(C54&gt;0,F54/C54*100,0)</f>
        <v>90.21719969510983</v>
      </c>
      <c r="H54" s="20">
        <f>SUM(H55:H57)</f>
        <v>16306539.55</v>
      </c>
    </row>
    <row r="55" spans="1:8" ht="12.75">
      <c r="A55" s="4" t="s">
        <v>21</v>
      </c>
      <c r="B55" s="22">
        <v>96896000</v>
      </c>
      <c r="C55" s="22">
        <v>92515266.21</v>
      </c>
      <c r="D55" s="22">
        <v>89178465.48</v>
      </c>
      <c r="E55" s="21">
        <f t="shared" si="2"/>
        <v>96.39324311900504</v>
      </c>
      <c r="F55" s="22">
        <v>89178465.48</v>
      </c>
      <c r="G55" s="21">
        <f t="shared" si="3"/>
        <v>96.39324311900504</v>
      </c>
      <c r="H55" s="22">
        <v>0</v>
      </c>
    </row>
    <row r="56" spans="1:8" ht="12.75">
      <c r="A56" s="4" t="s">
        <v>29</v>
      </c>
      <c r="B56" s="22"/>
      <c r="C56" s="22"/>
      <c r="D56" s="22"/>
      <c r="E56" s="21">
        <f t="shared" si="2"/>
        <v>0</v>
      </c>
      <c r="F56" s="22"/>
      <c r="G56" s="21">
        <f t="shared" si="3"/>
        <v>0</v>
      </c>
      <c r="H56" s="22"/>
    </row>
    <row r="57" spans="1:8" ht="12.75">
      <c r="A57" s="4" t="s">
        <v>22</v>
      </c>
      <c r="B57" s="22">
        <v>151308000</v>
      </c>
      <c r="C57" s="22">
        <v>177136228.33</v>
      </c>
      <c r="D57" s="22">
        <v>170400101.38</v>
      </c>
      <c r="E57" s="21">
        <f t="shared" si="2"/>
        <v>96.19720538621225</v>
      </c>
      <c r="F57" s="22">
        <v>154093561.83</v>
      </c>
      <c r="G57" s="21">
        <f t="shared" si="3"/>
        <v>86.99155631953948</v>
      </c>
      <c r="H57" s="22">
        <v>16306539.55</v>
      </c>
    </row>
    <row r="58" spans="1:8" ht="12.75">
      <c r="A58" s="4" t="s">
        <v>19</v>
      </c>
      <c r="B58" s="22">
        <f>SUM(B59:B61)</f>
        <v>626000</v>
      </c>
      <c r="C58" s="22">
        <f>SUM(C59:C61)</f>
        <v>4788789.62</v>
      </c>
      <c r="D58" s="22">
        <f>SUM(D59:D61)</f>
        <v>3491677.57</v>
      </c>
      <c r="E58" s="21">
        <f t="shared" si="2"/>
        <v>72.91357205205435</v>
      </c>
      <c r="F58" s="22">
        <f>SUM(F59:F61)</f>
        <v>1569430.18</v>
      </c>
      <c r="G58" s="21">
        <f t="shared" si="3"/>
        <v>32.773003295976906</v>
      </c>
      <c r="H58" s="22">
        <f>SUM(H59:H61)</f>
        <v>1922247.39</v>
      </c>
    </row>
    <row r="59" spans="1:8" ht="12.75">
      <c r="A59" s="4" t="s">
        <v>30</v>
      </c>
      <c r="B59" s="22">
        <v>626000</v>
      </c>
      <c r="C59" s="22">
        <v>4788789.62</v>
      </c>
      <c r="D59" s="22">
        <v>3491677.57</v>
      </c>
      <c r="E59" s="21">
        <f t="shared" si="2"/>
        <v>72.91357205205435</v>
      </c>
      <c r="F59" s="22">
        <v>1569430.18</v>
      </c>
      <c r="G59" s="21">
        <f t="shared" si="3"/>
        <v>32.773003295976906</v>
      </c>
      <c r="H59" s="22">
        <v>1922247.39</v>
      </c>
    </row>
    <row r="60" spans="1:8" ht="12.75">
      <c r="A60" s="4" t="s">
        <v>31</v>
      </c>
      <c r="B60" s="22"/>
      <c r="C60" s="22"/>
      <c r="D60" s="22"/>
      <c r="E60" s="21">
        <f t="shared" si="2"/>
        <v>0</v>
      </c>
      <c r="F60" s="22"/>
      <c r="G60" s="21">
        <f t="shared" si="3"/>
        <v>0</v>
      </c>
      <c r="H60" s="22"/>
    </row>
    <row r="61" spans="1:8" ht="12.75">
      <c r="A61" s="4" t="s">
        <v>32</v>
      </c>
      <c r="B61" s="22"/>
      <c r="C61" s="22"/>
      <c r="D61" s="22"/>
      <c r="E61" s="21">
        <f t="shared" si="2"/>
        <v>0</v>
      </c>
      <c r="F61" s="22"/>
      <c r="G61" s="21">
        <f t="shared" si="3"/>
        <v>0</v>
      </c>
      <c r="H61" s="22"/>
    </row>
    <row r="62" spans="1:8" ht="12.75">
      <c r="A62" s="56" t="s">
        <v>112</v>
      </c>
      <c r="B62" s="26">
        <f>B54+B58</f>
        <v>248830000</v>
      </c>
      <c r="C62" s="26">
        <f>C54+C58</f>
        <v>274440284.16</v>
      </c>
      <c r="D62" s="26">
        <f>D54+D58</f>
        <v>263070244.43</v>
      </c>
      <c r="E62" s="26">
        <f t="shared" si="2"/>
        <v>95.85700774039017</v>
      </c>
      <c r="F62" s="26">
        <f>F54+F58</f>
        <v>244841457.49</v>
      </c>
      <c r="G62" s="26">
        <f t="shared" si="3"/>
        <v>89.21483893642095</v>
      </c>
      <c r="H62" s="26">
        <f>H54+H58</f>
        <v>18228786.94</v>
      </c>
    </row>
    <row r="63" spans="1:8" ht="12.75">
      <c r="A63" s="57"/>
      <c r="B63" s="57"/>
      <c r="C63" s="1"/>
      <c r="D63" s="1"/>
      <c r="E63" s="1"/>
      <c r="F63" s="41"/>
      <c r="G63" s="41"/>
      <c r="H63" s="41"/>
    </row>
    <row r="64" spans="1:8" ht="31.5">
      <c r="A64" s="58" t="s">
        <v>45</v>
      </c>
      <c r="B64" s="16" t="s">
        <v>11</v>
      </c>
      <c r="C64" s="16" t="s">
        <v>11</v>
      </c>
      <c r="D64" s="170" t="s">
        <v>12</v>
      </c>
      <c r="E64" s="171"/>
      <c r="F64" s="170" t="s">
        <v>13</v>
      </c>
      <c r="G64" s="171"/>
      <c r="H64" s="12" t="s">
        <v>126</v>
      </c>
    </row>
    <row r="65" spans="1:8" ht="12.75">
      <c r="A65" s="59"/>
      <c r="B65" s="17" t="s">
        <v>5</v>
      </c>
      <c r="C65" s="17" t="s">
        <v>6</v>
      </c>
      <c r="D65" s="16" t="str">
        <f>CONCATENATE("Até o  ",B10)</f>
        <v>Até o  Bimestre</v>
      </c>
      <c r="E65" s="51" t="s">
        <v>7</v>
      </c>
      <c r="F65" s="16" t="str">
        <f>CONCATENATE("Até o  ",B10)</f>
        <v>Até o  Bimestre</v>
      </c>
      <c r="G65" s="51" t="s">
        <v>7</v>
      </c>
      <c r="H65" s="13"/>
    </row>
    <row r="66" spans="1:8" ht="12.75">
      <c r="A66" s="60"/>
      <c r="B66" s="61"/>
      <c r="C66" s="61"/>
      <c r="D66" s="18" t="s">
        <v>17</v>
      </c>
      <c r="E66" s="53" t="s">
        <v>113</v>
      </c>
      <c r="F66" s="18" t="s">
        <v>43</v>
      </c>
      <c r="G66" s="53" t="s">
        <v>114</v>
      </c>
      <c r="H66" s="54"/>
    </row>
    <row r="67" spans="1:8" ht="12.75">
      <c r="A67" s="62" t="s">
        <v>46</v>
      </c>
      <c r="B67" s="63"/>
      <c r="C67" s="63"/>
      <c r="D67" s="63"/>
      <c r="E67" s="21">
        <f aca="true" t="shared" si="4" ref="E67:E77">IF($D$62&gt;0,D67/$D$62*100,0)</f>
        <v>0</v>
      </c>
      <c r="F67" s="121"/>
      <c r="G67" s="20">
        <f aca="true" t="shared" si="5" ref="G67:G77">IF($F$62&gt;0,F67/$F$62*100,0)</f>
        <v>0</v>
      </c>
      <c r="H67" s="63"/>
    </row>
    <row r="68" spans="1:8" ht="12.75">
      <c r="A68" s="65" t="s">
        <v>47</v>
      </c>
      <c r="B68" s="66"/>
      <c r="C68" s="66"/>
      <c r="D68" s="66"/>
      <c r="E68" s="21">
        <f t="shared" si="4"/>
        <v>0</v>
      </c>
      <c r="F68" s="122"/>
      <c r="G68" s="22">
        <f t="shared" si="5"/>
        <v>0</v>
      </c>
      <c r="H68" s="66"/>
    </row>
    <row r="69" spans="1:8" ht="12.75">
      <c r="A69" s="65" t="s">
        <v>75</v>
      </c>
      <c r="B69" s="66">
        <f>SUM(B70:B72)</f>
        <v>78790000</v>
      </c>
      <c r="C69" s="66">
        <f>SUM(C70:C72)</f>
        <v>100105988.45</v>
      </c>
      <c r="D69" s="66">
        <f>SUM(D70:D72)</f>
        <v>95216259.34</v>
      </c>
      <c r="E69" s="21">
        <f t="shared" si="4"/>
        <v>36.194233804855855</v>
      </c>
      <c r="F69" s="122">
        <f>SUM(F70:F72)</f>
        <v>90330039.19</v>
      </c>
      <c r="G69" s="22">
        <f t="shared" si="5"/>
        <v>36.89327784437377</v>
      </c>
      <c r="H69" s="66">
        <f>SUM(H70:H72)</f>
        <v>4872607.62</v>
      </c>
    </row>
    <row r="70" spans="1:8" ht="12.75">
      <c r="A70" s="45" t="s">
        <v>76</v>
      </c>
      <c r="B70" s="24"/>
      <c r="C70" s="24"/>
      <c r="D70" s="22"/>
      <c r="E70" s="21">
        <f t="shared" si="4"/>
        <v>0</v>
      </c>
      <c r="F70" s="24"/>
      <c r="G70" s="22">
        <f t="shared" si="5"/>
        <v>0</v>
      </c>
      <c r="H70" s="22"/>
    </row>
    <row r="71" spans="1:8" ht="12.75">
      <c r="A71" s="45" t="s">
        <v>48</v>
      </c>
      <c r="B71" s="24"/>
      <c r="C71" s="24"/>
      <c r="D71" s="22"/>
      <c r="E71" s="21">
        <f t="shared" si="4"/>
        <v>0</v>
      </c>
      <c r="F71" s="24"/>
      <c r="G71" s="22">
        <f t="shared" si="5"/>
        <v>0</v>
      </c>
      <c r="H71" s="22"/>
    </row>
    <row r="72" spans="1:8" ht="12.75">
      <c r="A72" s="69" t="s">
        <v>49</v>
      </c>
      <c r="B72" s="24">
        <v>78790000</v>
      </c>
      <c r="C72" s="24">
        <v>100105988.45</v>
      </c>
      <c r="D72" s="22">
        <v>95216259.34</v>
      </c>
      <c r="E72" s="21">
        <f t="shared" si="4"/>
        <v>36.194233804855855</v>
      </c>
      <c r="F72" s="24">
        <v>90330039.19</v>
      </c>
      <c r="G72" s="22">
        <f t="shared" si="5"/>
        <v>36.89327784437377</v>
      </c>
      <c r="H72" s="22">
        <v>4872607.62</v>
      </c>
    </row>
    <row r="73" spans="1:8" ht="12.75">
      <c r="A73" s="70" t="s">
        <v>50</v>
      </c>
      <c r="B73" s="24"/>
      <c r="C73" s="24"/>
      <c r="D73" s="22"/>
      <c r="E73" s="21">
        <f t="shared" si="4"/>
        <v>0</v>
      </c>
      <c r="F73" s="24"/>
      <c r="G73" s="22">
        <f t="shared" si="5"/>
        <v>0</v>
      </c>
      <c r="H73" s="22"/>
    </row>
    <row r="74" spans="1:8" ht="22.5">
      <c r="A74" s="71" t="s">
        <v>127</v>
      </c>
      <c r="B74" s="72">
        <v>0</v>
      </c>
      <c r="C74" s="72">
        <v>0</v>
      </c>
      <c r="D74" s="120">
        <v>0</v>
      </c>
      <c r="E74" s="21">
        <f t="shared" si="4"/>
        <v>0</v>
      </c>
      <c r="F74" s="72">
        <v>0</v>
      </c>
      <c r="G74" s="22">
        <f t="shared" si="5"/>
        <v>0</v>
      </c>
      <c r="H74" s="120">
        <v>0</v>
      </c>
    </row>
    <row r="75" spans="1:8" ht="22.5">
      <c r="A75" s="73" t="s">
        <v>128</v>
      </c>
      <c r="B75" s="24"/>
      <c r="C75" s="24"/>
      <c r="D75" s="22"/>
      <c r="E75" s="21">
        <f t="shared" si="4"/>
        <v>0</v>
      </c>
      <c r="F75" s="24"/>
      <c r="G75" s="22">
        <f t="shared" si="5"/>
        <v>0</v>
      </c>
      <c r="H75" s="22"/>
    </row>
    <row r="76" spans="1:8" ht="24" customHeight="1">
      <c r="A76" s="74" t="s">
        <v>129</v>
      </c>
      <c r="B76" s="24"/>
      <c r="C76" s="24"/>
      <c r="D76" s="25"/>
      <c r="E76" s="21">
        <f t="shared" si="4"/>
        <v>0</v>
      </c>
      <c r="F76" s="24"/>
      <c r="G76" s="22">
        <f t="shared" si="5"/>
        <v>0</v>
      </c>
      <c r="H76" s="22"/>
    </row>
    <row r="77" spans="1:8" ht="12.75">
      <c r="A77" s="75" t="s">
        <v>115</v>
      </c>
      <c r="B77" s="39">
        <f>B67+B68+B69+B73+B74+B75+B76</f>
        <v>78790000</v>
      </c>
      <c r="C77" s="39">
        <f>C67+C68+C69+C73+C74+C75+C76</f>
        <v>100105988.45</v>
      </c>
      <c r="D77" s="39">
        <f>D67+D68+D69+D73+D74+D75+D76</f>
        <v>95216259.34</v>
      </c>
      <c r="E77" s="26">
        <f t="shared" si="4"/>
        <v>36.194233804855855</v>
      </c>
      <c r="F77" s="39">
        <f>F67+F68+F69+F73+F74+F75+F76</f>
        <v>90330039.19</v>
      </c>
      <c r="G77" s="26">
        <f t="shared" si="5"/>
        <v>36.89327784437377</v>
      </c>
      <c r="H77" s="26">
        <f>H67+H68+H69+H73+H74+H75+H76</f>
        <v>4872607.62</v>
      </c>
    </row>
    <row r="78" spans="1:8" ht="12.75">
      <c r="A78" s="76"/>
      <c r="B78" s="131"/>
      <c r="C78" s="131"/>
      <c r="D78" s="131"/>
      <c r="E78" s="131"/>
      <c r="F78" s="136"/>
      <c r="G78" s="137"/>
      <c r="H78" s="137"/>
    </row>
    <row r="79" spans="1:8" ht="12.75">
      <c r="A79" s="78" t="s">
        <v>116</v>
      </c>
      <c r="B79" s="130">
        <f aca="true" t="shared" si="6" ref="B79:H79">B62-B77</f>
        <v>170040000</v>
      </c>
      <c r="C79" s="130">
        <f t="shared" si="6"/>
        <v>174334295.71000004</v>
      </c>
      <c r="D79" s="130">
        <f t="shared" si="6"/>
        <v>167853985.09</v>
      </c>
      <c r="E79" s="130">
        <f t="shared" si="6"/>
        <v>59.66277393553432</v>
      </c>
      <c r="F79" s="130">
        <f t="shared" si="6"/>
        <v>154511418.3</v>
      </c>
      <c r="G79" s="130">
        <f t="shared" si="6"/>
        <v>52.321561092047176</v>
      </c>
      <c r="H79" s="82">
        <f t="shared" si="6"/>
        <v>13356179.32</v>
      </c>
    </row>
    <row r="80" spans="1:8" ht="15" customHeight="1">
      <c r="A80" s="79"/>
      <c r="B80" s="132"/>
      <c r="C80" s="133"/>
      <c r="D80" s="134"/>
      <c r="E80" s="134"/>
      <c r="F80" s="138"/>
      <c r="G80" s="139"/>
      <c r="H80" s="139"/>
    </row>
    <row r="81" spans="1:9" ht="31.5">
      <c r="A81" s="81" t="s">
        <v>130</v>
      </c>
      <c r="B81" s="140">
        <f>IF(D36&gt;0,F79/D36*100,0)</f>
        <v>24.54492244969046</v>
      </c>
      <c r="C81" s="138"/>
      <c r="D81" s="138"/>
      <c r="E81" s="138"/>
      <c r="F81" s="138"/>
      <c r="G81" s="139"/>
      <c r="H81" s="139"/>
      <c r="I81" s="83"/>
    </row>
    <row r="82" spans="1:8" ht="13.5" customHeight="1">
      <c r="A82" s="84"/>
      <c r="B82" s="135"/>
      <c r="C82" s="138"/>
      <c r="D82" s="138"/>
      <c r="E82" s="138"/>
      <c r="F82" s="138"/>
      <c r="G82" s="138"/>
      <c r="H82" s="138"/>
    </row>
    <row r="83" spans="1:8" ht="21">
      <c r="A83" s="81" t="s">
        <v>131</v>
      </c>
      <c r="B83" s="140">
        <f>F79-(15*D36)/100</f>
        <v>60085726.82550001</v>
      </c>
      <c r="C83" s="138"/>
      <c r="D83" s="138"/>
      <c r="E83" s="138"/>
      <c r="F83" s="138"/>
      <c r="G83" s="138"/>
      <c r="H83" s="138"/>
    </row>
    <row r="84" spans="1:7" ht="17.25" customHeight="1">
      <c r="A84" s="86"/>
      <c r="B84" s="86"/>
      <c r="C84" s="86"/>
      <c r="D84" s="86"/>
      <c r="E84" s="85"/>
      <c r="F84" s="80"/>
      <c r="G84" s="77"/>
    </row>
    <row r="85" spans="1:7" ht="42">
      <c r="A85" s="87" t="s">
        <v>96</v>
      </c>
      <c r="B85" s="88"/>
      <c r="C85" s="87" t="s">
        <v>98</v>
      </c>
      <c r="D85" s="89" t="s">
        <v>99</v>
      </c>
      <c r="E85" s="89" t="s">
        <v>51</v>
      </c>
      <c r="F85" s="89" t="s">
        <v>52</v>
      </c>
      <c r="G85" s="19" t="s">
        <v>100</v>
      </c>
    </row>
    <row r="86" spans="1:7" ht="15" customHeight="1">
      <c r="A86" s="90" t="s">
        <v>53</v>
      </c>
      <c r="B86" s="91"/>
      <c r="C86" s="63">
        <v>12921881.82</v>
      </c>
      <c r="D86" s="64">
        <v>276210.88</v>
      </c>
      <c r="E86" s="63">
        <v>12643975.84</v>
      </c>
      <c r="F86" s="64">
        <v>1695.1</v>
      </c>
      <c r="G86" s="92"/>
    </row>
    <row r="87" spans="1:7" ht="12.75">
      <c r="A87" s="71" t="s">
        <v>118</v>
      </c>
      <c r="B87" s="93"/>
      <c r="C87" s="153"/>
      <c r="D87" s="154"/>
      <c r="E87" s="153"/>
      <c r="F87" s="154"/>
      <c r="G87" s="155"/>
    </row>
    <row r="88" spans="1:7" ht="12.75">
      <c r="A88" s="71" t="s">
        <v>119</v>
      </c>
      <c r="B88" s="93"/>
      <c r="C88" s="153"/>
      <c r="D88" s="154"/>
      <c r="E88" s="153"/>
      <c r="F88" s="154"/>
      <c r="G88" s="155"/>
    </row>
    <row r="89" spans="1:7" ht="12" customHeight="1">
      <c r="A89" s="71" t="s">
        <v>119</v>
      </c>
      <c r="B89" s="93"/>
      <c r="C89" s="66"/>
      <c r="D89" s="67"/>
      <c r="E89" s="66"/>
      <c r="F89" s="67"/>
      <c r="G89" s="92"/>
    </row>
    <row r="90" spans="1:7" ht="12" customHeight="1">
      <c r="A90" s="71" t="s">
        <v>86</v>
      </c>
      <c r="B90" s="93"/>
      <c r="C90" s="66"/>
      <c r="D90" s="67"/>
      <c r="E90" s="66"/>
      <c r="F90" s="67"/>
      <c r="G90" s="92"/>
    </row>
    <row r="91" spans="1:7" ht="11.25" customHeight="1">
      <c r="A91" s="94" t="s">
        <v>87</v>
      </c>
      <c r="B91" s="93"/>
      <c r="C91" s="66"/>
      <c r="D91" s="67"/>
      <c r="E91" s="66"/>
      <c r="F91" s="67"/>
      <c r="G91" s="92"/>
    </row>
    <row r="92" spans="1:7" ht="12.75" customHeight="1">
      <c r="A92" s="95" t="s">
        <v>54</v>
      </c>
      <c r="B92" s="96"/>
      <c r="C92" s="141">
        <f>SUM(C86:C91)</f>
        <v>12921881.82</v>
      </c>
      <c r="D92" s="141">
        <f>SUM(D86:D91)</f>
        <v>276210.88</v>
      </c>
      <c r="E92" s="141">
        <f>SUM(E86:E91)</f>
        <v>12643975.84</v>
      </c>
      <c r="F92" s="141">
        <f>SUM(F86:F91)</f>
        <v>1695.1</v>
      </c>
      <c r="G92" s="141">
        <f>SUM(G86:G91)</f>
        <v>0</v>
      </c>
    </row>
    <row r="93" spans="1:7" ht="12.75" customHeight="1">
      <c r="A93" s="97"/>
      <c r="B93" s="1"/>
      <c r="C93" s="98"/>
      <c r="D93" s="3"/>
      <c r="E93" s="3"/>
      <c r="F93" s="80"/>
      <c r="G93" s="80"/>
    </row>
    <row r="94" spans="1:7" ht="52.5">
      <c r="A94" s="87" t="s">
        <v>55</v>
      </c>
      <c r="B94" s="88"/>
      <c r="C94" s="119" t="s">
        <v>88</v>
      </c>
      <c r="D94" s="119" t="s">
        <v>57</v>
      </c>
      <c r="E94" s="89" t="s">
        <v>58</v>
      </c>
      <c r="F94" s="83"/>
      <c r="G94" s="83"/>
    </row>
    <row r="95" spans="1:5" ht="12" customHeight="1">
      <c r="A95" s="15"/>
      <c r="B95" s="99"/>
      <c r="C95" s="14" t="s">
        <v>56</v>
      </c>
      <c r="D95" s="15" t="s">
        <v>40</v>
      </c>
      <c r="E95" s="100"/>
    </row>
    <row r="96" spans="1:5" ht="13.5" customHeight="1">
      <c r="A96" s="101" t="s">
        <v>59</v>
      </c>
      <c r="B96" s="147"/>
      <c r="C96" s="121">
        <f>D75</f>
        <v>0</v>
      </c>
      <c r="D96" s="121"/>
      <c r="E96" s="128">
        <f>C96-D96</f>
        <v>0</v>
      </c>
    </row>
    <row r="97" spans="1:5" ht="13.5" customHeight="1">
      <c r="A97" s="102" t="s">
        <v>120</v>
      </c>
      <c r="B97" s="103"/>
      <c r="C97" s="122"/>
      <c r="D97" s="122"/>
      <c r="E97" s="143"/>
    </row>
    <row r="98" spans="1:5" ht="13.5" customHeight="1">
      <c r="A98" s="102" t="s">
        <v>121</v>
      </c>
      <c r="B98" s="103"/>
      <c r="C98" s="122"/>
      <c r="D98" s="122"/>
      <c r="E98" s="143"/>
    </row>
    <row r="99" spans="1:5" ht="13.5" customHeight="1">
      <c r="A99" s="102" t="s">
        <v>122</v>
      </c>
      <c r="B99" s="103"/>
      <c r="C99" s="122"/>
      <c r="D99" s="122"/>
      <c r="E99" s="143"/>
    </row>
    <row r="100" spans="1:5" ht="13.5" customHeight="1">
      <c r="A100" s="102" t="s">
        <v>89</v>
      </c>
      <c r="B100" s="103"/>
      <c r="C100" s="122"/>
      <c r="D100" s="122"/>
      <c r="E100" s="143"/>
    </row>
    <row r="101" spans="1:5" ht="13.5" customHeight="1">
      <c r="A101" s="102" t="s">
        <v>90</v>
      </c>
      <c r="B101" s="103"/>
      <c r="C101" s="122"/>
      <c r="D101" s="122"/>
      <c r="E101" s="143"/>
    </row>
    <row r="102" spans="1:5" ht="13.5" customHeight="1">
      <c r="A102" s="104" t="s">
        <v>117</v>
      </c>
      <c r="B102" s="105"/>
      <c r="C102" s="142">
        <f>SUM(C96:C101)</f>
        <v>0</v>
      </c>
      <c r="D102" s="142">
        <f>SUM(D96:D101)</f>
        <v>0</v>
      </c>
      <c r="E102" s="141">
        <f>SUM(E96:E101)</f>
        <v>0</v>
      </c>
    </row>
    <row r="103" spans="1:5" ht="12.75" customHeight="1">
      <c r="A103" s="1"/>
      <c r="B103" s="1"/>
      <c r="C103" s="3"/>
      <c r="D103" s="3"/>
      <c r="E103" s="3"/>
    </row>
    <row r="104" spans="1:5" ht="12.75" customHeight="1">
      <c r="A104" s="164" t="s">
        <v>97</v>
      </c>
      <c r="B104" s="165"/>
      <c r="C104" s="172" t="s">
        <v>60</v>
      </c>
      <c r="D104" s="173"/>
      <c r="E104" s="165"/>
    </row>
    <row r="105" spans="1:5" ht="42">
      <c r="A105" s="166"/>
      <c r="B105" s="167"/>
      <c r="C105" s="89" t="s">
        <v>56</v>
      </c>
      <c r="D105" s="119" t="s">
        <v>57</v>
      </c>
      <c r="E105" s="89" t="s">
        <v>58</v>
      </c>
    </row>
    <row r="106" spans="1:5" ht="12.75">
      <c r="A106" s="168"/>
      <c r="B106" s="169"/>
      <c r="C106" s="106"/>
      <c r="D106" s="15" t="s">
        <v>41</v>
      </c>
      <c r="E106" s="100"/>
    </row>
    <row r="107" spans="1:5" ht="12.75">
      <c r="A107" s="101" t="s">
        <v>61</v>
      </c>
      <c r="B107" s="107"/>
      <c r="C107" s="121">
        <f>D76</f>
        <v>0</v>
      </c>
      <c r="D107" s="121"/>
      <c r="E107" s="128">
        <f>C107-D107</f>
        <v>0</v>
      </c>
    </row>
    <row r="108" spans="1:5" ht="12.75">
      <c r="A108" s="102" t="s">
        <v>123</v>
      </c>
      <c r="B108" s="108"/>
      <c r="C108" s="122"/>
      <c r="D108" s="122"/>
      <c r="E108" s="143"/>
    </row>
    <row r="109" spans="1:5" ht="12.75">
      <c r="A109" s="102" t="s">
        <v>124</v>
      </c>
      <c r="B109" s="108"/>
      <c r="C109" s="122"/>
      <c r="D109" s="122"/>
      <c r="E109" s="143"/>
    </row>
    <row r="110" spans="1:5" ht="12.75">
      <c r="A110" s="102" t="s">
        <v>125</v>
      </c>
      <c r="B110" s="108"/>
      <c r="C110" s="122"/>
      <c r="D110" s="122"/>
      <c r="E110" s="143"/>
    </row>
    <row r="111" spans="1:5" ht="12.75">
      <c r="A111" s="102" t="s">
        <v>91</v>
      </c>
      <c r="B111" s="108"/>
      <c r="C111" s="122"/>
      <c r="D111" s="122"/>
      <c r="E111" s="143"/>
    </row>
    <row r="112" spans="1:5" ht="12.75">
      <c r="A112" s="102" t="s">
        <v>92</v>
      </c>
      <c r="B112" s="108"/>
      <c r="C112" s="122"/>
      <c r="D112" s="122"/>
      <c r="E112" s="143"/>
    </row>
    <row r="113" spans="1:5" ht="12.75" customHeight="1">
      <c r="A113" s="109" t="s">
        <v>62</v>
      </c>
      <c r="B113" s="110"/>
      <c r="C113" s="142">
        <f>SUM(C107:C112)</f>
        <v>0</v>
      </c>
      <c r="D113" s="142">
        <f>SUM(D107:D112)</f>
        <v>0</v>
      </c>
      <c r="E113" s="141">
        <f>SUM(E107:E112)</f>
        <v>0</v>
      </c>
    </row>
    <row r="114" spans="1:8" ht="12.75">
      <c r="A114" s="1"/>
      <c r="B114" s="57"/>
      <c r="C114" s="3"/>
      <c r="D114" s="1"/>
      <c r="E114" s="1"/>
      <c r="F114" s="41"/>
      <c r="G114" s="41"/>
      <c r="H114" s="41"/>
    </row>
    <row r="115" spans="1:8" ht="31.5">
      <c r="A115" s="111" t="s">
        <v>27</v>
      </c>
      <c r="B115" s="16" t="s">
        <v>11</v>
      </c>
      <c r="C115" s="16" t="s">
        <v>11</v>
      </c>
      <c r="D115" s="170" t="s">
        <v>12</v>
      </c>
      <c r="E115" s="174"/>
      <c r="F115" s="170" t="s">
        <v>13</v>
      </c>
      <c r="G115" s="174"/>
      <c r="H115" s="112" t="s">
        <v>126</v>
      </c>
    </row>
    <row r="116" spans="1:8" ht="12.75">
      <c r="A116" s="52" t="s">
        <v>33</v>
      </c>
      <c r="B116" s="17" t="s">
        <v>5</v>
      </c>
      <c r="C116" s="17" t="s">
        <v>6</v>
      </c>
      <c r="D116" s="16" t="str">
        <f>CONCATENATE("Até o  ",B10)</f>
        <v>Até o  Bimestre</v>
      </c>
      <c r="E116" s="51" t="s">
        <v>7</v>
      </c>
      <c r="F116" s="16" t="str">
        <f>CONCATENATE("Até o  ",B10)</f>
        <v>Até o  Bimestre</v>
      </c>
      <c r="G116" s="51" t="s">
        <v>7</v>
      </c>
      <c r="H116" s="113"/>
    </row>
    <row r="117" spans="1:8" ht="21.75" customHeight="1">
      <c r="A117" s="114"/>
      <c r="B117" s="33"/>
      <c r="C117" s="18"/>
      <c r="D117" s="18" t="s">
        <v>63</v>
      </c>
      <c r="E117" s="115" t="s">
        <v>64</v>
      </c>
      <c r="F117" s="18" t="s">
        <v>65</v>
      </c>
      <c r="G117" s="115" t="s">
        <v>66</v>
      </c>
      <c r="H117" s="116"/>
    </row>
    <row r="118" spans="1:8" ht="12.75">
      <c r="A118" s="4" t="s">
        <v>34</v>
      </c>
      <c r="B118" s="22">
        <v>36015000</v>
      </c>
      <c r="C118" s="22">
        <v>38408218.38</v>
      </c>
      <c r="D118" s="22">
        <v>36290840.17</v>
      </c>
      <c r="E118" s="20">
        <f aca="true" t="shared" si="7" ref="E118:E124">IF($D$125&gt;0,D118/$D$125*100,0)</f>
        <v>13.795114019311516</v>
      </c>
      <c r="F118" s="68">
        <v>35138186.62</v>
      </c>
      <c r="G118" s="20">
        <f aca="true" t="shared" si="8" ref="G118:G124">IF($F$125&gt;0,F118/$F$125*100,0)</f>
        <v>14.351403957573297</v>
      </c>
      <c r="H118" s="128">
        <v>1152653.55</v>
      </c>
    </row>
    <row r="119" spans="1:8" ht="12.75">
      <c r="A119" s="4" t="s">
        <v>35</v>
      </c>
      <c r="B119" s="22">
        <v>148554000</v>
      </c>
      <c r="C119" s="22">
        <v>158273899.75</v>
      </c>
      <c r="D119" s="22">
        <v>153327840.73</v>
      </c>
      <c r="E119" s="22">
        <f t="shared" si="7"/>
        <v>58.2839921946394</v>
      </c>
      <c r="F119" s="21">
        <v>138556987.93</v>
      </c>
      <c r="G119" s="22">
        <f t="shared" si="8"/>
        <v>56.590493027782706</v>
      </c>
      <c r="H119" s="143">
        <v>14770852.8</v>
      </c>
    </row>
    <row r="120" spans="1:8" ht="12.75">
      <c r="A120" s="4" t="s">
        <v>36</v>
      </c>
      <c r="B120" s="22">
        <v>11494000</v>
      </c>
      <c r="C120" s="22">
        <v>12835663.8</v>
      </c>
      <c r="D120" s="22">
        <v>12340750.32</v>
      </c>
      <c r="E120" s="22">
        <f t="shared" si="7"/>
        <v>4.691047574285329</v>
      </c>
      <c r="F120" s="21">
        <v>11734058.98</v>
      </c>
      <c r="G120" s="22">
        <f t="shared" si="8"/>
        <v>4.79251312269257</v>
      </c>
      <c r="H120" s="143">
        <v>606691.34</v>
      </c>
    </row>
    <row r="121" spans="1:8" ht="12.75">
      <c r="A121" s="4" t="s">
        <v>37</v>
      </c>
      <c r="B121" s="22">
        <v>2675000</v>
      </c>
      <c r="C121" s="22">
        <v>2605839.29</v>
      </c>
      <c r="D121" s="22">
        <v>2443918.3</v>
      </c>
      <c r="E121" s="22">
        <f t="shared" si="7"/>
        <v>0.928998376572497</v>
      </c>
      <c r="F121" s="21">
        <v>2397144.14</v>
      </c>
      <c r="G121" s="22">
        <f t="shared" si="8"/>
        <v>0.9790597411788018</v>
      </c>
      <c r="H121" s="143">
        <v>46774.16</v>
      </c>
    </row>
    <row r="122" spans="1:8" ht="12.75">
      <c r="A122" s="4" t="s">
        <v>38</v>
      </c>
      <c r="B122" s="22">
        <v>4108000</v>
      </c>
      <c r="C122" s="22">
        <v>5025198.88</v>
      </c>
      <c r="D122" s="22">
        <v>4167032.27</v>
      </c>
      <c r="E122" s="22">
        <f t="shared" si="7"/>
        <v>1.583999847276076</v>
      </c>
      <c r="F122" s="21">
        <v>3856028.53</v>
      </c>
      <c r="G122" s="22">
        <f t="shared" si="8"/>
        <v>1.5749083384530542</v>
      </c>
      <c r="H122" s="143">
        <v>311003.74</v>
      </c>
    </row>
    <row r="123" spans="1:8" ht="12.75">
      <c r="A123" s="4" t="s">
        <v>39</v>
      </c>
      <c r="B123" s="22"/>
      <c r="C123" s="22"/>
      <c r="D123" s="22"/>
      <c r="E123" s="22">
        <f t="shared" si="7"/>
        <v>0</v>
      </c>
      <c r="F123" s="21"/>
      <c r="G123" s="22">
        <f t="shared" si="8"/>
        <v>0</v>
      </c>
      <c r="H123" s="143"/>
    </row>
    <row r="124" spans="1:8" ht="12.75">
      <c r="A124" s="5" t="s">
        <v>25</v>
      </c>
      <c r="B124" s="25">
        <v>45984000</v>
      </c>
      <c r="C124" s="25">
        <v>57291464.06</v>
      </c>
      <c r="D124" s="22">
        <v>54499862.64</v>
      </c>
      <c r="E124" s="22">
        <f t="shared" si="7"/>
        <v>20.71684798791518</v>
      </c>
      <c r="F124" s="21">
        <v>53159051.29</v>
      </c>
      <c r="G124" s="22">
        <f t="shared" si="8"/>
        <v>21.711621812319574</v>
      </c>
      <c r="H124" s="129">
        <v>1340811.35</v>
      </c>
    </row>
    <row r="125" spans="1:8" ht="12.75">
      <c r="A125" s="47" t="s">
        <v>20</v>
      </c>
      <c r="B125" s="26">
        <f aca="true" t="shared" si="9" ref="B125:H125">SUM(B118:B124)</f>
        <v>248830000</v>
      </c>
      <c r="C125" s="26">
        <f t="shared" si="9"/>
        <v>274440284.15999997</v>
      </c>
      <c r="D125" s="26">
        <f t="shared" si="9"/>
        <v>263070244.43</v>
      </c>
      <c r="E125" s="26">
        <f t="shared" si="9"/>
        <v>100</v>
      </c>
      <c r="F125" s="144">
        <f t="shared" si="9"/>
        <v>244841457.48999998</v>
      </c>
      <c r="G125" s="26">
        <f t="shared" si="9"/>
        <v>100.00000000000001</v>
      </c>
      <c r="H125" s="26">
        <f t="shared" si="9"/>
        <v>18228786.94</v>
      </c>
    </row>
    <row r="126" spans="1:8" ht="12.75">
      <c r="A126" s="163" t="s">
        <v>148</v>
      </c>
      <c r="B126" s="163"/>
      <c r="C126" s="163"/>
      <c r="D126" s="163"/>
      <c r="E126" s="163"/>
      <c r="F126" s="163"/>
      <c r="G126" s="163"/>
      <c r="H126" s="163"/>
    </row>
    <row r="127" spans="1:8" ht="12.75">
      <c r="A127" s="1" t="s">
        <v>0</v>
      </c>
      <c r="B127" s="117"/>
      <c r="C127" s="117"/>
      <c r="D127" s="1"/>
      <c r="E127" s="1"/>
      <c r="F127" s="80"/>
      <c r="G127" s="80"/>
      <c r="H127" s="41"/>
    </row>
    <row r="128" spans="1:8" ht="12.75">
      <c r="A128" s="1" t="s">
        <v>132</v>
      </c>
      <c r="B128" s="117"/>
      <c r="C128" s="117"/>
      <c r="D128" s="1"/>
      <c r="E128" s="1"/>
      <c r="F128" s="80"/>
      <c r="G128" s="80"/>
      <c r="H128" s="41"/>
    </row>
    <row r="129" spans="1:8" ht="12.75">
      <c r="A129" s="1" t="s">
        <v>133</v>
      </c>
      <c r="B129" s="117"/>
      <c r="C129" s="117"/>
      <c r="D129" s="1"/>
      <c r="E129" s="1"/>
      <c r="F129" s="80"/>
      <c r="G129" s="80"/>
      <c r="H129" s="41"/>
    </row>
    <row r="130" spans="1:8" ht="12.75">
      <c r="A130" s="2" t="s">
        <v>134</v>
      </c>
      <c r="B130" s="118"/>
      <c r="C130" s="118"/>
      <c r="D130" s="1"/>
      <c r="E130" s="1"/>
      <c r="F130" s="80"/>
      <c r="G130" s="80"/>
      <c r="H130" s="41"/>
    </row>
    <row r="131" spans="1:8" ht="12.75">
      <c r="A131" s="2" t="s">
        <v>135</v>
      </c>
      <c r="B131" s="41"/>
      <c r="C131" s="41"/>
      <c r="D131" s="41"/>
      <c r="E131" s="41"/>
      <c r="F131" s="41"/>
      <c r="G131" s="41"/>
      <c r="H131" s="41"/>
    </row>
    <row r="132" spans="1:8" ht="12.75">
      <c r="A132" s="1" t="s">
        <v>136</v>
      </c>
      <c r="B132" s="41"/>
      <c r="C132" s="41"/>
      <c r="D132" s="41"/>
      <c r="E132" s="41"/>
      <c r="F132" s="41"/>
      <c r="G132" s="41"/>
      <c r="H132" s="41"/>
    </row>
    <row r="133" spans="1:8" ht="12.75">
      <c r="A133" s="6" t="s">
        <v>137</v>
      </c>
      <c r="B133" s="6"/>
      <c r="C133" s="6"/>
      <c r="D133" s="41"/>
      <c r="E133" s="41"/>
      <c r="F133" s="41"/>
      <c r="G133" s="41"/>
      <c r="H133" s="41"/>
    </row>
    <row r="134" spans="1:8" ht="12.75">
      <c r="A134" s="41"/>
      <c r="B134" s="41"/>
      <c r="C134" s="41"/>
      <c r="D134" s="41"/>
      <c r="E134" s="41"/>
      <c r="F134" s="41"/>
      <c r="G134" s="41"/>
      <c r="H134" s="41"/>
    </row>
    <row r="135" spans="1:8" ht="12.75">
      <c r="A135" s="41"/>
      <c r="B135" s="41"/>
      <c r="C135" s="41"/>
      <c r="D135" s="41"/>
      <c r="E135" s="41"/>
      <c r="F135" s="41"/>
      <c r="G135" s="41"/>
      <c r="H135" s="41"/>
    </row>
    <row r="136" spans="1:8" s="11" customFormat="1" ht="11.25" customHeight="1">
      <c r="A136" s="126" t="s">
        <v>142</v>
      </c>
      <c r="B136" s="124"/>
      <c r="C136" s="124"/>
      <c r="D136" s="160" t="s">
        <v>144</v>
      </c>
      <c r="E136" s="160"/>
      <c r="F136" s="160"/>
      <c r="G136" s="124"/>
      <c r="H136" s="124"/>
    </row>
    <row r="137" spans="1:8" s="11" customFormat="1" ht="11.25" customHeight="1">
      <c r="A137" s="151" t="s">
        <v>143</v>
      </c>
      <c r="B137" s="124"/>
      <c r="C137" s="124"/>
      <c r="D137" s="160" t="s">
        <v>145</v>
      </c>
      <c r="E137" s="160"/>
      <c r="F137" s="160"/>
      <c r="G137" s="124"/>
      <c r="H137" s="124"/>
    </row>
    <row r="138" spans="1:8" s="11" customFormat="1" ht="11.25" customHeight="1">
      <c r="A138" s="125"/>
      <c r="C138" s="123"/>
      <c r="D138" s="157" t="s">
        <v>151</v>
      </c>
      <c r="E138" s="157"/>
      <c r="F138" s="157"/>
      <c r="G138" s="123"/>
      <c r="H138" s="123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41"/>
      <c r="B141" s="41"/>
      <c r="C141" s="41"/>
      <c r="D141" s="41"/>
      <c r="E141" s="41"/>
      <c r="F141" s="41"/>
      <c r="G141" s="41"/>
      <c r="H141" s="41"/>
    </row>
    <row r="142" spans="1:6" s="11" customFormat="1" ht="11.25" customHeight="1">
      <c r="A142" s="152" t="s">
        <v>152</v>
      </c>
      <c r="D142" s="157" t="s">
        <v>146</v>
      </c>
      <c r="E142" s="157"/>
      <c r="F142" s="157"/>
    </row>
    <row r="143" spans="1:6" s="11" customFormat="1" ht="11.25" customHeight="1">
      <c r="A143" s="151" t="s">
        <v>153</v>
      </c>
      <c r="D143" s="158" t="s">
        <v>147</v>
      </c>
      <c r="E143" s="158"/>
      <c r="F143" s="158"/>
    </row>
    <row r="144" spans="4:6" s="11" customFormat="1" ht="11.25" customHeight="1">
      <c r="D144" s="158" t="s">
        <v>154</v>
      </c>
      <c r="E144" s="158"/>
      <c r="F144" s="158"/>
    </row>
  </sheetData>
  <sheetProtection/>
  <mergeCells count="20">
    <mergeCell ref="F51:G51"/>
    <mergeCell ref="D64:E64"/>
    <mergeCell ref="F64:G64"/>
    <mergeCell ref="D38:E38"/>
    <mergeCell ref="C104:E104"/>
    <mergeCell ref="D115:E115"/>
    <mergeCell ref="F115:G115"/>
    <mergeCell ref="A9:G9"/>
    <mergeCell ref="A11:G11"/>
    <mergeCell ref="A12:G12"/>
    <mergeCell ref="D136:F136"/>
    <mergeCell ref="D137:F137"/>
    <mergeCell ref="D138:F138"/>
    <mergeCell ref="D15:E15"/>
    <mergeCell ref="A126:H126"/>
    <mergeCell ref="A104:B106"/>
    <mergeCell ref="D51:E51"/>
    <mergeCell ref="D142:F142"/>
    <mergeCell ref="D143:F143"/>
    <mergeCell ref="D144:F1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2019-02-04T16:36:25Z</cp:lastPrinted>
  <dcterms:created xsi:type="dcterms:W3CDTF">2004-08-09T19:29:24Z</dcterms:created>
  <dcterms:modified xsi:type="dcterms:W3CDTF">2019-02-12T10:13:00Z</dcterms:modified>
  <cp:category/>
  <cp:version/>
  <cp:contentType/>
  <cp:contentStatus/>
</cp:coreProperties>
</file>