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41" activeTab="7"/>
  </bookViews>
  <sheets>
    <sheet name="1 Bal Orç" sheetId="1" r:id="rId1"/>
    <sheet name="2 Desp Funç Sub Funç" sheetId="2" r:id="rId2"/>
    <sheet name="3 RCL" sheetId="3" r:id="rId3"/>
    <sheet name="4 Desp Rec RPPS" sheetId="4" r:id="rId4"/>
    <sheet name="5 Disp Financ RPPS" sheetId="5" r:id="rId5"/>
    <sheet name="6-1 Res Nominal - Geral" sheetId="6" r:id="rId6"/>
    <sheet name="6-2 Res Nominal - RPPS" sheetId="7" r:id="rId7"/>
    <sheet name="7 Res Primário" sheetId="8" r:id="rId8"/>
    <sheet name="9 Restos a Pagar" sheetId="9" r:id="rId9"/>
  </sheets>
  <definedNames/>
  <calcPr fullCalcOnLoad="1"/>
</workbook>
</file>

<file path=xl/sharedStrings.xml><?xml version="1.0" encoding="utf-8"?>
<sst xmlns="http://schemas.openxmlformats.org/spreadsheetml/2006/main" count="758" uniqueCount="476">
  <si>
    <t xml:space="preserve">            PREFEITURA MUNICIPAL DE INDAIATUBA</t>
  </si>
  <si>
    <t>RREO - RELATÓRIO RESUMIDO DA EXECUÇÃO ORÇAMENTÁRIA</t>
  </si>
  <si>
    <t>BALANÇO ORÇAMENTÁRIO</t>
  </si>
  <si>
    <t>RECEITAS</t>
  </si>
  <si>
    <t>PREVISÃO INICIAL</t>
  </si>
  <si>
    <t>PREVISÃO ATUALIZADA</t>
  </si>
  <si>
    <t>PREVISTAS ATÉ O BIMESTRE</t>
  </si>
  <si>
    <t>REALIZADAS NO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</si>
  <si>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</si>
  <si>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</si>
  <si>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</si>
  <si>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</si>
  <si>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</si>
  <si>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</si>
  <si>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</si>
  <si>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</si>
  <si>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</si>
  <si>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</si>
  <si>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</si>
  <si>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</si>
  <si>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</si>
  <si>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</si>
  <si>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</si>
  <si>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</si>
  <si>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</si>
  <si>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</si>
  <si>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</si>
  <si>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SUBTOTAL DAS RECEITAS</t>
  </si>
  <si>
    <t xml:space="preserve"> OPERAÇÃO DE CREDITO</t>
  </si>
  <si>
    <t xml:space="preserve">SUBTOTAL COM REFINANCIAMENTO ( III) = ( I+II ) </t>
  </si>
  <si>
    <t>DEFICIT ( IV )</t>
  </si>
  <si>
    <t>TOTAL ( V ) = ( III+IV )</t>
  </si>
  <si>
    <t>SALDOS DE EXERCÍCIOS ANTERIORES (UTILIZADOS PARA CRÉDITOS ADICIONAIS)</t>
  </si>
  <si>
    <t xml:space="preserve">     SUPERÁVIT FINANCEIRO</t>
  </si>
  <si>
    <t xml:space="preserve">     REABERTURA DE CRÉDITOS ADICIONAIS</t>
  </si>
  <si>
    <t>TOTAL RECEITAS + SALDOS DE EXERCÍCIOS ANTERIORES</t>
  </si>
  <si>
    <t>DESPESAS</t>
  </si>
  <si>
    <t>INICIAL</t>
  </si>
  <si>
    <t>CRED. ADIC. / ANULAÇÕES</t>
  </si>
  <si>
    <t>DOTAÇÃO ATUALIZADA</t>
  </si>
  <si>
    <t>EMPENHADO</t>
  </si>
  <si>
    <t>LIQUIDADO</t>
  </si>
  <si>
    <t>PAGO</t>
  </si>
  <si>
    <t>SALDO À EMPENHAR</t>
  </si>
  <si>
    <t>SALDO À LIQUIDAR</t>
  </si>
  <si>
    <t>SALDO À PAGAR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</si>
  <si>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</si>
  <si>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</si>
  <si>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</si>
  <si>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</si>
  <si>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</si>
  <si>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</si>
  <si>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</si>
  <si>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</si>
  <si>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</si>
  <si>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 VI )</t>
  </si>
  <si>
    <t>ARMOTIZAÇÃO DA DIVIDA - REFINANC. ( VII )</t>
  </si>
  <si>
    <t>SUBTOTAL COM REFINANCIAMENTO ( VIII ) = ( VI+VII )</t>
  </si>
  <si>
    <t>SUPERÁVIT ( IX )</t>
  </si>
  <si>
    <t>TOTAL ( X ) = ( VIII+IX )</t>
  </si>
  <si>
    <t>NILSON ALCIDES GASPAR</t>
  </si>
  <si>
    <t>LUIS HENRIQUE BORTOLETTO</t>
  </si>
  <si>
    <t>PREFEITO MUNICIPAL</t>
  </si>
  <si>
    <t>CRC-SP 289944/O-3</t>
  </si>
  <si>
    <t>DEMONSTRATIVO DAS DESPESAS POR FUNÇÃO E SUBFUNÇÃO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</si>
  <si>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</si>
  <si>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</si>
  <si>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</si>
  <si>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</si>
  <si>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</si>
  <si>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</si>
  <si>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</si>
  <si>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</si>
  <si>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</si>
  <si>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</si>
  <si>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</si>
  <si>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</si>
  <si>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</si>
  <si>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</si>
  <si>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</si>
  <si>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</si>
  <si>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</si>
  <si>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</si>
  <si>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</si>
  <si>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</si>
  <si>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</si>
  <si>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</si>
  <si>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</si>
  <si>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</si>
  <si>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</si>
  <si>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</si>
  <si>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</si>
  <si>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</si>
  <si>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</si>
  <si>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</si>
  <si>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</si>
  <si>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</si>
  <si>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</si>
  <si>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ASSISTÊNCIA AO PORTADOR DE DEFICIÊNCIA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</si>
  <si>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</si>
  <si>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</si>
  <si>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</si>
  <si>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</si>
  <si>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</si>
  <si>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</si>
  <si>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</si>
  <si>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</si>
  <si>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</si>
  <si>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</si>
  <si>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</si>
  <si>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</si>
  <si>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</si>
  <si>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</si>
  <si>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</si>
  <si>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</si>
  <si>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</si>
  <si>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</si>
  <si>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</si>
  <si>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</si>
  <si>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</si>
  <si>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</si>
  <si>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</si>
  <si>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</si>
  <si>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</si>
  <si>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</si>
  <si>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</si>
  <si>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</si>
  <si>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</si>
  <si>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</si>
  <si>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</si>
  <si>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</si>
  <si>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</si>
  <si>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</si>
  <si>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</si>
  <si>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</si>
  <si>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</si>
  <si>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</si>
  <si>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</si>
  <si>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</si>
  <si>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</si>
  <si>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</si>
  <si>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</si>
  <si>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</si>
  <si>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</si>
  <si>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</si>
  <si>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</si>
  <si>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</si>
  <si>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</si>
  <si>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</si>
  <si>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</si>
  <si>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</si>
  <si>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</si>
  <si>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</si>
  <si>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</si>
  <si>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</si>
  <si>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</si>
  <si>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</si>
  <si>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</si>
  <si>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</si>
  <si>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</si>
  <si>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</si>
  <si>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</si>
  <si>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</si>
  <si>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</si>
  <si>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</si>
  <si>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</si>
  <si>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</si>
  <si>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</si>
  <si>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</si>
  <si>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</si>
  <si>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</si>
  <si>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</si>
  <si>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</si>
  <si>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</si>
  <si>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</si>
  <si>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</si>
  <si>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</si>
  <si>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LAZER</t>
  </si>
  <si>
    <t>28</t>
  </si>
  <si>
    <t>ENCARGOS ESPECIAIS</t>
  </si>
  <si>
    <t>843</t>
  </si>
  <si>
    <t>SERVIÇO DA DÍVIDA INTERNA</t>
  </si>
  <si>
    <t>846</t>
  </si>
  <si>
    <t>OUTROS ENCARGOS ESPECIAIS</t>
  </si>
  <si>
    <t>TOTAL</t>
  </si>
  <si>
    <t>DEMONSTRATIVO DE APURAÇÃO DA RECEITA CORRENTE LÍQUIDA - R.C.L.</t>
  </si>
  <si>
    <t>ESPECIFICAÇÃO</t>
  </si>
  <si>
    <t>EVOLUÇÃO DA RECEITA REALIZADA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</si>
  <si>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</si>
  <si>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</si>
  <si>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</si>
  <si>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</si>
  <si>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</si>
  <si>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</si>
  <si>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</si>
  <si>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</si>
  <si>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</si>
  <si>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</si>
  <si>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</si>
  <si>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</si>
  <si>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</si>
  <si>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IMPOSTOS, TAXAS E CONTRIBUIÇÕES DE MELHORIA</t>
  </si>
  <si>
    <t>CONTRIBUIÇÕES</t>
  </si>
  <si>
    <t>RECEITA AGROPECUÁRIA</t>
  </si>
  <si>
    <t>RECEITA INDUSTRIAL</t>
  </si>
  <si>
    <t>TOTAL RECEITAS CORRENTES</t>
  </si>
  <si>
    <t>DEDUÇÕES</t>
  </si>
  <si>
    <t>CONTRIB. DO SERVIDOR A RPPS</t>
  </si>
  <si>
    <t>RECEITA COMP. PREVIDENCIÁRIA</t>
  </si>
  <si>
    <t>GANHOS C/ APLIC FINAN DO RPPS</t>
  </si>
  <si>
    <t>RECEITA CORRENTE LÍQUIDA</t>
  </si>
  <si>
    <t>DEMONSTRATIVO DAS RECEITAS E DESPESAS PREVIDENCIÁRIAS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</si>
  <si>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</si>
  <si>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</si>
  <si>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</si>
  <si>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</si>
  <si>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</si>
  <si>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</si>
  <si>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</si>
  <si>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</si>
  <si>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</si>
  <si>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</si>
  <si>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
RGPS E RPPS</t>
  </si>
  <si>
    <t>RECEITAS DE VALORES MOBILIÁRIOS</t>
  </si>
  <si>
    <t>RECEITAS DE CAPITAL ( II )</t>
  </si>
  <si>
    <t>RECEITAS INTRA-ORÇAMENTARIAS ( III )</t>
  </si>
  <si>
    <t>CONTRIBUIÇÃO PATRONAL DO EXERCÍCIO</t>
  </si>
  <si>
    <t>CONTRIBUIÇÃO PATRONAL ATIVO CIVIL</t>
  </si>
  <si>
    <t>OUTRAS RECEITAS INTRA-ORÇAMENTÁRIAS</t>
  </si>
  <si>
    <t>RECEITA DE CAPITAL INTRA-ORÇAMENTÁRIA</t>
  </si>
  <si>
    <t>DEDUÇÃO DE RECEITA ORÇAMENTÁRIA ( IV )</t>
  </si>
  <si>
    <t>TRANSFERÊNCIA FINANCEIRAS
PARA COBERTURA DE DÉFICIT( V )</t>
  </si>
  <si>
    <t>OUTROS APORTES FINANCEIROS AO
RPPS( VI )</t>
  </si>
  <si>
    <t>TOTAL DAS RECEITAS
( VII ) = ( I+II+III+V+VI ) - IV</t>
  </si>
  <si>
    <t>.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</si>
  <si>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</si>
  <si>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</si>
  <si>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</si>
  <si>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</si>
  <si>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</si>
  <si>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 VIII )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</si>
  <si>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</si>
  <si>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</si>
  <si>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</si>
  <si>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</si>
  <si>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</si>
  <si>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 ( X )</t>
  </si>
  <si>
    <t>TOTAL DAS DESPESAS
PREVIDENCIÁRIAS ( XI ) = ( VIII+IX+X )</t>
  </si>
  <si>
    <t>RESULTADO PREVIDENCIÁRIO (XII )
( VII-XI )</t>
  </si>
  <si>
    <t>DEMONSTRATIVO DAS DISPONIBILIDADES FINANCEIRAS DO REGIME PRÓPRIO DOS SERVIDORES PÚBLICOS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</si>
  <si>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</si>
  <si>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</si>
  <si>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</si>
  <si>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</si>
  <si>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</si>
  <si>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</si>
  <si>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</si>
  <si>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</si>
  <si>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</si>
  <si>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DISPONIBILIDADE FINANCEIRA</t>
  </si>
  <si>
    <t>SALDO ATUAL</t>
  </si>
  <si>
    <t>( - ) RESTOS A PAGAR DE EXERCÍCIOS ANTERIORES E OUTRAS OBRIGAÇÕES FINANCEIRAS</t>
  </si>
  <si>
    <t>( = ) DISPONIBILIDADE ANTES DA INSCRIÇÃO DE RESTOS A PAGAR DO EXERCÍCIO</t>
  </si>
  <si>
    <t>( - ) RESTOS A PAGAR DO EXERCÍCIO</t>
  </si>
  <si>
    <t>( = ) DISPONIBILIDADE FINANCEIRA</t>
  </si>
  <si>
    <t>DEMONSTRATIVO DO RESULTADO NOMINAL - EXCETO ÓRGÃO PREVIDENCIÁRIO</t>
  </si>
  <si>
    <t>SALDO</t>
  </si>
  <si>
    <t>DÍVIDA CONSOLIDADA ( I )</t>
  </si>
  <si>
    <t>DEDUÇÕES ( II )¹</t>
  </si>
  <si>
    <t>ATIVO DISPONÍVEL</t>
  </si>
  <si>
    <t>HAVERES FINANCEIROS</t>
  </si>
  <si>
    <t>( - ) RESTOS A PAGAR PROCESSADOS</t>
  </si>
  <si>
    <t>DIVIDA CONSOLIDADA LÍQUIDA ( III ) = ( I-II )</t>
  </si>
  <si>
    <t>RECEITA DE PRIVATIZAÇÕES ( IV )</t>
  </si>
  <si>
    <t>PASSIVOS RECONHECIDOS ( V )</t>
  </si>
  <si>
    <t>DIVIDA FISCAL LÍQUIDA ( III+IV-V )</t>
  </si>
  <si>
    <t>PERÍODO DE REFERÊNCIA</t>
  </si>
  <si>
    <t>NO BIMESTRE</t>
  </si>
  <si>
    <t>RESULTADO NOMINAL</t>
  </si>
  <si>
    <t>DISCRIMINAÇÃO DA META FISCAL</t>
  </si>
  <si>
    <t>META DE RESULTADO NOMINAL FIXADA NO ANEXO DE METAS FISCAIS DA LDO PARA O EXERCÍCIO DE REFERENCIA</t>
  </si>
  <si>
    <t>FONTE: BALANCETE CONSOLIDADO</t>
  </si>
  <si>
    <t>¹ SE O SALDO APURADO FOR NEGATIVO, OU SEJA, SE O TOTAL DO ATIVO DISPONÍVEL, MAIS OS HAVERES FINANCEIROS FOR MENOR QUE O RESTOS A PAGAR PROCESSADOS, NÃO DEVERÁ SER INFORMADO NESSA LINHA.</t>
  </si>
  <si>
    <t>ASSIM QUANDO O CÁLCULO DE DEDUÇÕES ( II ) FOR NEGATIVO, COLOCAR UM '-' ( TRAÇO ) NESSA LINHA.</t>
  </si>
  <si>
    <t>DEMONSTRATIVO DO RESULTADO NOMINAL - ÓRGÃO PREVIDENCIÁRIO</t>
  </si>
  <si>
    <t>DÍVIDA CONSOLIDADA PREVIDÊNCIÁRIA ( I )</t>
  </si>
  <si>
    <t>PASSIVO ATUARIAL</t>
  </si>
  <si>
    <t>OUTRAS DÍVIDAS</t>
  </si>
  <si>
    <t>META DE RESULTADO NOMINAL FIXADA NO ANEXO DE METAS FISCAIS</t>
  </si>
  <si>
    <t>DA LDO PARA O EXERCÍCIO DE REFERENCIA</t>
  </si>
  <si>
    <t>ASSIM QUANDO O CÁLCULO DE DEDUÇÕES ( II ) FOR NEGATIVO, COLOCAR UM '-' (TRAÇO) NESSA LINHA.</t>
  </si>
  <si>
    <t>DEMONSTRATIVO DO RESULTADO PRIMÁRIO</t>
  </si>
  <si>
    <t>LRF - ART. 53 - INCISO III</t>
  </si>
  <si>
    <t>RECEITAS FISCAIS</t>
  </si>
  <si>
    <t>PREVISAÕ ANUAL INICIAL</t>
  </si>
  <si>
    <t>PREVISÃO ANUAL ATUALIZADA</t>
  </si>
  <si>
    <t>RECEITAS REALIZADAS</t>
  </si>
  <si>
    <t>RECEITAS FISCAIS CORRENTES ( I 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</si>
  <si>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</si>
  <si>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</si>
  <si>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</si>
  <si>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</si>
  <si>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</si>
  <si>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</si>
  <si>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 - ) APLICAÇÕES FINANCEIRAS</t>
  </si>
  <si>
    <t xml:space="preserve">        TRANSFERÊNCIAS CORRENTES</t>
  </si>
  <si>
    <t xml:space="preserve">   DEMAIS RECEITAS CORRENTES</t>
  </si>
  <si>
    <t xml:space="preserve">        DIVERSAS RECEITAS CORRENTES</t>
  </si>
  <si>
    <t xml:space="preserve">   OPERAÇÕES DE CRÉDITO ( III )</t>
  </si>
  <si>
    <t xml:space="preserve">   AMORTIZAÇÃO DE EMPRÉSTIMOS ( IV )</t>
  </si>
  <si>
    <t xml:space="preserve">   ALIENAÇÃO DE ATIVOS ( V )</t>
  </si>
  <si>
    <t xml:space="preserve">   TRANSFERÊNCIA DE CAPITAL</t>
  </si>
  <si>
    <t xml:space="preserve">        CONVÊNIOS</t>
  </si>
  <si>
    <t>RECEITAS FISCAIS DE CAPITAL ( VI ) = ( II-III-IV-V )</t>
  </si>
  <si>
    <t>DEDUÇÕES DA RECEITA ( VII )</t>
  </si>
  <si>
    <t>RECEITAS FISCAIS LÍQUIDAS ( VIII ) = ( I+VI-VII )</t>
  </si>
  <si>
    <t>DESPESAS FISCAIS</t>
  </si>
  <si>
    <t>DOTAÇÃO ANUAL INICIAL</t>
  </si>
  <si>
    <t>DOTAÇÃO ANUAL ATUALIZADA</t>
  </si>
  <si>
    <t>DESPESAS LIQUIDAS</t>
  </si>
  <si>
    <t>DESPESAS CORRENTES ( IX )</t>
  </si>
  <si>
    <t xml:space="preserve">   PESSOAL E ENCARGOS SOCIAIS</t>
  </si>
  <si>
    <t xml:space="preserve">   JUROS E ENCARGOS DA DÍVIDA ( X )</t>
  </si>
  <si>
    <t xml:space="preserve">   OUTRAS DESPESAS CORRENTES</t>
  </si>
  <si>
    <t>DESPESAS FISCAIS CORRENTES ( XI ) = ( IX-X )</t>
  </si>
  <si>
    <t>DESPESAS CAPITAL ( XII )</t>
  </si>
  <si>
    <t xml:space="preserve">   INVESTIMENTOS</t>
  </si>
  <si>
    <t xml:space="preserve">   INVERSÕES FINANCEIRAS</t>
  </si>
  <si>
    <t xml:space="preserve">        CONCESSÃO DE EMPRÉSTIMOS ( XIII )</t>
  </si>
  <si>
    <t xml:space="preserve">        AQUISIÇÃO DE TÍTULO DE CAPITAL JÁ INTEGRALIZADO ( XIV )</t>
  </si>
  <si>
    <t xml:space="preserve">   AMORTIZAÇÃO DA DIVIDA ( XV )</t>
  </si>
  <si>
    <t>DESPESA FISCAIS DE CAPITAL ( XVI ) = ( XII-XIII-XIV-XV )</t>
  </si>
  <si>
    <t>RESERVA DE CONTINGÊNCIA ( XVII )</t>
  </si>
  <si>
    <t>DESPESAS FISCAIS LÍQUIDAS ( XVIII ) = ( XI+XVI+XVII )</t>
  </si>
  <si>
    <t>RESULTADO PRIMARIO ( VIII-XVIII )</t>
  </si>
  <si>
    <t>META DE RESULTADO PRIMARIO FIXADA NO ANEXO DE METAS FISCAIS DA LDO</t>
  </si>
  <si>
    <t>CAMARA MUNICIPAL</t>
  </si>
  <si>
    <t>DEMONSTRATIVO DE RESTOS A PAGAR</t>
  </si>
  <si>
    <t>PODER / ÓRGÃO</t>
  </si>
  <si>
    <t>SALDO DE EXERCÍCIO ANTERIOR</t>
  </si>
  <si>
    <t>LIQUIDAÇÃO</t>
  </si>
  <si>
    <t>MOVIMENTAÇÃO ATÉ O BIMESTRE</t>
  </si>
  <si>
    <t>INSCRIÇÕES AO FINAL DO EXERCÍCIO</t>
  </si>
  <si>
    <t>SALDO ATÉ O BIMESTRE</t>
  </si>
  <si>
    <t>DR - DESTINAÇÃO DE RECURSOS</t>
  </si>
  <si>
    <t>Processados</t>
  </si>
  <si>
    <t>Não Processados</t>
  </si>
  <si>
    <t>PAGAMENTOS</t>
  </si>
  <si>
    <t>CANCELAMENTOS</t>
  </si>
  <si>
    <t>Process.</t>
  </si>
  <si>
    <t>PREFEITURA MUNICIPAL</t>
  </si>
  <si>
    <t>01.100.0114 - OP. CRÉDITO - CONSTRUÇÃO DE VIADUTO - CONTRAPARTIDA</t>
  </si>
  <si>
    <t>01.100.0140 - OP. CRÉDITO - PRO-TRANSPORTE-PAV E QUALIF DVS VIAS 41216833/15 - CONTRAPARTIDA</t>
  </si>
  <si>
    <t>01.100.0141 - CIP - CONTRIBUIÇÃO ILUMINAÇÃO PÚBLICA</t>
  </si>
  <si>
    <t>01.100.0143 - LOTEAMENTOS DIVERSOS</t>
  </si>
  <si>
    <t>01.110.0000 - GERAL</t>
  </si>
  <si>
    <t>01.210.0000 - EDUCAÇÃO INFANTIL</t>
  </si>
  <si>
    <t>01.220.0000 - ENSINO FUNDAMENTAL</t>
  </si>
  <si>
    <t>01.240.0000 - EDUCAÇÃO ESPECIAL</t>
  </si>
  <si>
    <t>01.310.0000 - SAÚDE–GERAL</t>
  </si>
  <si>
    <t>01.510.0000 - ASSISTÊNCIA SOCIAL-GERAL</t>
  </si>
  <si>
    <t>02.100.0018 - CENTRO FORMAÇÃO ESPORTIVA-CICLISMO DE PISTA</t>
  </si>
  <si>
    <t>02.261.0000 - EDUCAÇÃO-FUNDEB-MAGISTÉRIO </t>
  </si>
  <si>
    <t>02.262.0000 - EDUCAÇÃO-FUNDEB-OUTROS </t>
  </si>
  <si>
    <t>02.300.0063 - MEDICAMENTOS DOSE CERTA</t>
  </si>
  <si>
    <t>02.300.0092 - AQUIS. EXAMES IMAGEM DIAGNÓSTICA</t>
  </si>
  <si>
    <t>02.400.0002 - DETRAN - CONV. 102/2018 - MOV. PAULISTA NO TRÂNSITO</t>
  </si>
  <si>
    <t>02.500.0001 - CONVENIO DRADS - ALTA COMPLEXIDADE</t>
  </si>
  <si>
    <t>02.500.0002 - DRADS MÉDIA COMPLEXIDADE</t>
  </si>
  <si>
    <t>02.500.0012 - CONVENIO DRADS - PROTECAO BASICA</t>
  </si>
  <si>
    <t>03.300.0024 - SAUDE - DEVISA</t>
  </si>
  <si>
    <t>03.410.0000 - TRÂNSITO-SINALIZAÇÃO</t>
  </si>
  <si>
    <t>03.450.0000 - TRÂNSITO-FISCALIZAÇÃO</t>
  </si>
  <si>
    <t>03.500.0019 - FUNSSOL</t>
  </si>
  <si>
    <t>05.100.0121 - CONV. SENASP/MJ -796149/13-PROG SEG PÚBLICA-FORTALECIMENTO G.M</t>
  </si>
  <si>
    <t>05.100.0130 - MIN. ESP.- TC. 0425778-95/14 - CTR INICIAÇÃO ESPORTE-CIE</t>
  </si>
  <si>
    <t>05.100.0137 - COND RESID INDAIATUBA- CV 42064910 CEF -PMCMVIDA-TR SOCIAL</t>
  </si>
  <si>
    <t>05.100.0147 - MIN. CID. CV 819915/15 RECAPEAMENTOS</t>
  </si>
  <si>
    <t>05.210.0007 - EI - QSE</t>
  </si>
  <si>
    <t>05.220.0004 - EF - QSE</t>
  </si>
  <si>
    <t>05.300.0041 - PORT. MIN. SAUDE Nº 2026/09 - UN. PRONTO ATEND. - UPA</t>
  </si>
  <si>
    <t>05.300.0042 - BLOCO DE ATENCAO BASICA - PAB</t>
  </si>
  <si>
    <t>05.300.0043 - BLOCO DE MAC - MEDIA E ALTA COMPLEXIDADE</t>
  </si>
  <si>
    <t>05.300.0044 - MAC - CEO - CENTRO DE ESPECIALIDADES ODONTOLOG.</t>
  </si>
  <si>
    <t>05.300.0045 - MAC - CEREST - CENTRO REF. EM SAUDE DO TRABALHADOR</t>
  </si>
  <si>
    <t>05.300.0046 - MAC - CAPS - CENTRO DE ATENCAO PSICOSOCIAL</t>
  </si>
  <si>
    <t>05.300.0048 - VIGILANCIA EPIDEMIOLOGICA</t>
  </si>
  <si>
    <t>05.300.0049 - BLOCO DE ASSISTENCIA FARMACEUTICA</t>
  </si>
  <si>
    <t>05.300.0050 - BLOCO DE GESTAO DO SUS</t>
  </si>
  <si>
    <t>05.300.0052 - FNS - AIDS</t>
  </si>
  <si>
    <t>05.300.0062 - SUS - MAC REDE CEGONHA</t>
  </si>
  <si>
    <t>05.300.0064 - MAC - REDE URGÊNCIA/EMERGÊNCIA</t>
  </si>
  <si>
    <t>05.300.0080 - SUS - UPA CUSTEIO</t>
  </si>
  <si>
    <t>05.300.0086 - SUS - BL MAC - EMAD/MELHOR EM CASA</t>
  </si>
  <si>
    <t>05.300.0088 - SUS-EMENDA PARLAMENTAR-ESTRUT REDE SERV AT BÁS SAÚDE</t>
  </si>
  <si>
    <t>05.300.0091 - FMS - SUS INVEST</t>
  </si>
  <si>
    <t>05.300.0093 - SUS- APOIO FINANC. EXTRAORDINÁRIO-FPM</t>
  </si>
  <si>
    <t>05.300.0094 - SUS- CUSTEIO DE ATENÇÃO À SAÚDE BUCAL</t>
  </si>
  <si>
    <t>05.300.0098 - EMENDA PARL. PAULO P DA SILVA - INVEST.ATEN.BÁSICA</t>
  </si>
  <si>
    <t>05.500.0003 - REPASSE FEDERAL - ALTA COMPLEXIDADE</t>
  </si>
  <si>
    <t>05.500.0009 - BOLSA FAMÍLIA-IGD-PORT CM/MDS 148/06</t>
  </si>
  <si>
    <t>05.500.0014 - REPASSE FEDERAL - MEDIA COMPLEXIDADE</t>
  </si>
  <si>
    <t>05.500.0015 - PAIF - PROG. DE AT. INTR. A FAMÍLIA</t>
  </si>
  <si>
    <t>05.500.0036 - PAEFI - PROT. ATEND. ESPECIALIZADOFAMILIAS INDIVIDUOS</t>
  </si>
  <si>
    <t>05.500.0046 - SOCIAL - SCFV - SERV. DE CONVIVÊNCIA</t>
  </si>
  <si>
    <t>05.500.0047 - FMAS - ACEPETI -RESOLUÇÃO Nº 8/2013</t>
  </si>
  <si>
    <t>06.100.0084 - CONVÊNIO AGENCAMP-REVIRADA CULTURAL</t>
  </si>
  <si>
    <t>07.100.0114 - OP. CRÉDITO - CONSTRUÇÃO DE VIADUTO</t>
  </si>
  <si>
    <t>07.100.0140 - OP. CRÉDITO - PRO-TRANSPORTE-PAV E QUALIF DVS VIAS 41216833/15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</si>
  <si>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</si>
  <si>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</si>
  <si>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</si>
  <si>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</si>
  <si>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</si>
  <si>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</si>
  <si>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Pagamentos</t>
  </si>
  <si>
    <t>Cancelamentos</t>
  </si>
  <si>
    <t>Código de Aplicação</t>
  </si>
  <si>
    <t>SERV AUT AGUA/ESGOTO - SAAE</t>
  </si>
  <si>
    <t>02.100.0139 - EQPTOS ETE MAC - FEHIDRO S/Nº</t>
  </si>
  <si>
    <t>04.100.0003 - CONTRATO DE TRANSF. Nº 0481.806-74/17-PCJ/MND - CONTRAPARTIDA</t>
  </si>
  <si>
    <t>04.100.0111 - OP CRÉDITO AMPL. ETA III CONTR. 0354.447-62/12 - CONTRAPARTIDA</t>
  </si>
  <si>
    <t>04.100.0139 - EQPTOS ETE MAC - FEHIDRO S/Nº - CONTRAPARTIDA</t>
  </si>
  <si>
    <t>04.110.0000 - GERAL</t>
  </si>
  <si>
    <t>05.100.0003 - CONTRATO DE TRANSF. Nº 0481.803-74/17-PCJ/MND</t>
  </si>
  <si>
    <t>SERV MUNIC PREV MUNIC - SEPREV</t>
  </si>
  <si>
    <t>04.610.0000 - RPPS CONTRIBUIÇÕES</t>
  </si>
  <si>
    <t>FUNDAÇÃO MUNIC DE ED E CULT - FIEC</t>
  </si>
  <si>
    <t>05.230.0015 - PRONATEC - FIEC</t>
  </si>
  <si>
    <t>FUNDAÇÃO PRÓ-MEMÓRIA</t>
  </si>
  <si>
    <t>TOTAL GERAL</t>
  </si>
  <si>
    <t>COORDENADOR DE SERVIÇOS DE CONTABILIDADE</t>
  </si>
  <si>
    <t>EM 31/12/2018</t>
  </si>
  <si>
    <t>DEDUÇÃO DE RECEITA PARA FORMAÇÃO DO FUNDEB</t>
  </si>
  <si>
    <t>TOTAL DEDUÇÕES</t>
  </si>
  <si>
    <t>Nota Explicativa:</t>
  </si>
  <si>
    <t>* no campo "GANHOS C/ APLIC FINAN DO RPPS" estão sendo reduzidos os valores pertencentes ao SEPREV - FAS (Saúde)</t>
  </si>
  <si>
    <t>CONTADORA - CRC-SP 321123/O-4</t>
  </si>
  <si>
    <t>NOTA EXPLICATIVA:</t>
  </si>
  <si>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 OS VALORES DAS DEDUÇÕES DA RECEITA ( VII ) REFEREM-SE EXCLUSIVAMENTE  AOS VALORES RETIDOS PARA A FORMAÇÃO DO FUNDEB.</t>
    </r>
  </si>
  <si>
    <t>EM 5º BIMESTRE</t>
  </si>
  <si>
    <t xml:space="preserve">        OUTRAS TRANFERÊNCIAS DE CAPITAL</t>
  </si>
  <si>
    <t>6º BIMESTRE (2019)</t>
  </si>
  <si>
    <t>CONTADORA</t>
  </si>
  <si>
    <t>CRC-SP 321123/O-4</t>
  </si>
  <si>
    <t>MARIANA ALVES RIZATO</t>
  </si>
  <si>
    <t>EM 6º BIMESTRE</t>
  </si>
  <si>
    <t>JAN. A 6º BIMESTRE</t>
  </si>
  <si>
    <t>01.100.0009 - FUNDO MUNICIPAL DE PROTEÇÃO ANIMAL - CONTRAPARTIDA</t>
  </si>
  <si>
    <t>01.100.0018 - CENTRO FORMAÇÃO ESPORTIVA-CICLISMO DE PISTA - CONTRAPARTIDA</t>
  </si>
  <si>
    <t>01.100.0157 - MARTA SUPLICY - RECAPEAMENTO ASFÁLTICO - CONTRAPARTIDA</t>
  </si>
  <si>
    <t>01.140.0000 - ROYALTIES DA EXPLORAÇÃO DO PETRÓLEO E GÁS NATURAL</t>
  </si>
  <si>
    <t>01.500.0025 - FUNCRI - TESOURO</t>
  </si>
  <si>
    <t>01.500.0051 - FMAS - TESOURO</t>
  </si>
  <si>
    <t>02.100.0146 - PROCON MULTAS APLICADAS</t>
  </si>
  <si>
    <t>02.300.0035 - REC.ESTADUAL-INSUMOS DIABETES</t>
  </si>
  <si>
    <t>03.470.0000 - TRÂNSITO-FUNSET</t>
  </si>
  <si>
    <t>03.500.0025 - FUNCRI - IMPOSTO DE RENDA</t>
  </si>
  <si>
    <t>05.210.0010 - EI - PDDE</t>
  </si>
  <si>
    <t>05.220.0032 - EF - APOIO FINANC. EXTRAORDINÁRIO - FPM</t>
  </si>
  <si>
    <t>05.300.0057 - SAÚDE - PARTICIPASUS</t>
  </si>
  <si>
    <t>05.300.0058 - SAUDE - RECURSOS PROESF</t>
  </si>
  <si>
    <t>05.300.0076 - SUS - UPA - ESTRUTURAÇÃO DE UNID ATENÇÃO ESP EM SAÚDE</t>
  </si>
  <si>
    <t>05.300.0083 - SUS - MAC - RESIDÊNCIA MÉDICA</t>
  </si>
  <si>
    <t>05.300.0101 - EMENDA PARL. HERCULANO PASSOS - DEREFIM</t>
  </si>
  <si>
    <t>05.300.0165 - SUS - REDE CEGONHA</t>
  </si>
  <si>
    <t>05.500.0039 - FNAS - IGD SUAS</t>
  </si>
  <si>
    <t>06.300.0164 - AGEMCAMP - COMBATE ÀS ARBOVIROSES</t>
  </si>
  <si>
    <t>08.100.0157 - MARTA SUPLICY - RECAPEAMENTO ASFÁLTICO</t>
  </si>
  <si>
    <t>08.300.0160 - PAULO PEREIRA DA SILVA - INCREMENTO TEMPORÁRIO CUSTEIO MAC</t>
  </si>
  <si>
    <t>08.300.0163 - PAULO PEREIRA DA SILVA - CUSTEIO AÇÕES E SERVIÇOS NA ATENÇÃO BÁSICA</t>
  </si>
  <si>
    <t>02.100.0094 - IMPLANT EST REMOTAS CAPTAÇÃO - PCJ COB - 169 - FEHIDRO/COB</t>
  </si>
  <si>
    <t>02.100.0158 - SUBSTITUIÇÃO DE REDE DE ÁGUA POR MND 3ª ETAPA</t>
  </si>
  <si>
    <t>04.100.0094 - IMPLANT EST REMOTAS CAPTAÇÃO - PCJ COB - 169 - FEHIDRO/COB - CONTRAPARTIDA</t>
  </si>
  <si>
    <t>04.100.0158 - SUBSTITUIÇÃO DE REDE DE ÁGUA POR MND 3ª ETAPA - CONTRAPARTIDA</t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</si>
  <si>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OS VALORES DAS APLICAÇÕES FINANCEIRAS FORAM REGISTRADOS  PELO VALOR LÍQUIDO A FIM DE NÃO COMPROMETER A APURAÇÃO DO RESULTADO PRIMÁRIO, OU SEJA,  JÁ DEDUZIDOS OS VALORES DAS RECEITAS DE APLICAÇÕES FINANCEIRAS DO RPPS CONTAS 1.3.2.1.00.4.1.01.00.00 E 1.3.2.1.00.4.1.02.00.00 NA IMPORTÂNCIA DE R$ 16.763.342,50 NESTE BIMESTRE.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</si>
</sst>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_ ;\-#,##0.00\ 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7" fontId="8" fillId="33" borderId="13" xfId="63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77" fontId="10" fillId="0" borderId="13" xfId="63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8" fillId="0" borderId="13" xfId="63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43" fontId="11" fillId="0" borderId="11" xfId="63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177" fontId="8" fillId="0" borderId="21" xfId="63" applyNumberFormat="1" applyFont="1" applyBorder="1" applyAlignment="1">
      <alignment horizontal="right" vertical="center"/>
    </xf>
    <xf numFmtId="177" fontId="10" fillId="0" borderId="22" xfId="63" applyNumberFormat="1" applyFont="1" applyBorder="1" applyAlignment="1">
      <alignment horizontal="right" vertical="center"/>
    </xf>
    <xf numFmtId="177" fontId="10" fillId="0" borderId="0" xfId="63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177" fontId="10" fillId="0" borderId="23" xfId="63" applyNumberFormat="1" applyFont="1" applyBorder="1" applyAlignment="1">
      <alignment horizontal="right" vertical="center"/>
    </xf>
    <xf numFmtId="177" fontId="10" fillId="0" borderId="17" xfId="63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7" fontId="8" fillId="0" borderId="13" xfId="0" applyNumberFormat="1" applyFont="1" applyBorder="1" applyAlignment="1">
      <alignment/>
    </xf>
    <xf numFmtId="39" fontId="8" fillId="0" borderId="12" xfId="63" applyNumberFormat="1" applyFont="1" applyBorder="1" applyAlignment="1">
      <alignment horizontal="right" vertical="center"/>
    </xf>
    <xf numFmtId="39" fontId="10" fillId="0" borderId="12" xfId="63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177" fontId="10" fillId="33" borderId="13" xfId="63" applyNumberFormat="1" applyFont="1" applyFill="1" applyBorder="1" applyAlignment="1">
      <alignment horizontal="right" vertical="center"/>
    </xf>
    <xf numFmtId="43" fontId="11" fillId="33" borderId="11" xfId="63" applyFont="1" applyFill="1" applyBorder="1" applyAlignment="1">
      <alignment horizontal="right" vertical="center"/>
    </xf>
    <xf numFmtId="43" fontId="11" fillId="0" borderId="12" xfId="63" applyFont="1" applyBorder="1" applyAlignment="1">
      <alignment horizontal="right" vertical="center"/>
    </xf>
    <xf numFmtId="177" fontId="8" fillId="0" borderId="24" xfId="63" applyNumberFormat="1" applyFont="1" applyBorder="1" applyAlignment="1">
      <alignment horizontal="right" vertical="center"/>
    </xf>
    <xf numFmtId="177" fontId="10" fillId="0" borderId="15" xfId="63" applyNumberFormat="1" applyFont="1" applyBorder="1" applyAlignment="1">
      <alignment horizontal="right" vertical="center"/>
    </xf>
    <xf numFmtId="177" fontId="10" fillId="0" borderId="18" xfId="63" applyNumberFormat="1" applyFont="1" applyBorder="1" applyAlignment="1">
      <alignment horizontal="right" vertical="center"/>
    </xf>
    <xf numFmtId="177" fontId="8" fillId="33" borderId="13" xfId="0" applyNumberFormat="1" applyFont="1" applyFill="1" applyBorder="1" applyAlignment="1">
      <alignment/>
    </xf>
    <xf numFmtId="0" fontId="8" fillId="0" borderId="1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6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177" fontId="10" fillId="0" borderId="13" xfId="63" applyNumberFormat="1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63" applyNumberFormat="1" applyFont="1" applyBorder="1" applyAlignment="1">
      <alignment/>
    </xf>
    <xf numFmtId="43" fontId="8" fillId="0" borderId="13" xfId="63" applyFont="1" applyBorder="1" applyAlignment="1">
      <alignment/>
    </xf>
    <xf numFmtId="43" fontId="4" fillId="0" borderId="0" xfId="63" applyFont="1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177" fontId="13" fillId="0" borderId="13" xfId="63" applyNumberFormat="1" applyFont="1" applyBorder="1" applyAlignment="1">
      <alignment horizontal="right" vertical="center"/>
    </xf>
    <xf numFmtId="0" fontId="2" fillId="0" borderId="13" xfId="0" applyFont="1" applyBorder="1" applyAlignment="1" quotePrefix="1">
      <alignment horizontal="left" vertical="center"/>
    </xf>
    <xf numFmtId="177" fontId="2" fillId="0" borderId="13" xfId="63" applyNumberFormat="1" applyFont="1" applyBorder="1" applyAlignment="1">
      <alignment horizontal="right" vertical="center"/>
    </xf>
    <xf numFmtId="0" fontId="13" fillId="0" borderId="13" xfId="0" applyFont="1" applyBorder="1" applyAlignment="1" quotePrefix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77" fontId="8" fillId="0" borderId="0" xfId="63" applyNumberFormat="1" applyFont="1" applyAlignment="1">
      <alignment horizontal="right" vertical="center"/>
    </xf>
    <xf numFmtId="43" fontId="14" fillId="0" borderId="0" xfId="63" applyFont="1" applyAlignment="1">
      <alignment horizontal="right" vertical="center"/>
    </xf>
    <xf numFmtId="177" fontId="4" fillId="0" borderId="0" xfId="0" applyNumberFormat="1" applyFont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177" fontId="10" fillId="0" borderId="0" xfId="63" applyNumberFormat="1" applyFont="1" applyAlignment="1">
      <alignment horizontal="right" vertical="center"/>
    </xf>
    <xf numFmtId="43" fontId="15" fillId="0" borderId="0" xfId="63" applyFont="1" applyAlignment="1">
      <alignment horizontal="right" vertical="center"/>
    </xf>
    <xf numFmtId="43" fontId="8" fillId="0" borderId="0" xfId="63" applyFont="1" applyAlignment="1">
      <alignment horizontal="right" vertical="center"/>
    </xf>
    <xf numFmtId="177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49" fontId="9" fillId="0" borderId="14" xfId="0" applyNumberFormat="1" applyFont="1" applyBorder="1" applyAlignment="1">
      <alignment horizontal="left" vertical="center"/>
    </xf>
    <xf numFmtId="177" fontId="9" fillId="0" borderId="22" xfId="63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177" fontId="4" fillId="0" borderId="22" xfId="63" applyNumberFormat="1" applyFont="1" applyBorder="1" applyAlignment="1">
      <alignment/>
    </xf>
    <xf numFmtId="177" fontId="4" fillId="0" borderId="15" xfId="63" applyNumberFormat="1" applyFont="1" applyBorder="1" applyAlignment="1">
      <alignment/>
    </xf>
    <xf numFmtId="49" fontId="4" fillId="0" borderId="14" xfId="0" applyNumberFormat="1" applyFont="1" applyBorder="1" applyAlignment="1">
      <alignment horizontal="left" vertical="center"/>
    </xf>
    <xf numFmtId="177" fontId="4" fillId="0" borderId="22" xfId="63" applyNumberFormat="1" applyFont="1" applyBorder="1" applyAlignment="1">
      <alignment horizontal="right" vertical="center"/>
    </xf>
    <xf numFmtId="177" fontId="4" fillId="0" borderId="15" xfId="63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/>
    </xf>
    <xf numFmtId="177" fontId="9" fillId="0" borderId="23" xfId="63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177" fontId="4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77" fontId="4" fillId="0" borderId="13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left" vertical="center"/>
    </xf>
    <xf numFmtId="177" fontId="8" fillId="0" borderId="22" xfId="63" applyNumberFormat="1" applyFont="1" applyBorder="1" applyAlignment="1">
      <alignment horizontal="right" vertical="center"/>
    </xf>
    <xf numFmtId="177" fontId="8" fillId="0" borderId="15" xfId="63" applyNumberFormat="1" applyFont="1" applyFill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177" fontId="10" fillId="0" borderId="15" xfId="63" applyNumberFormat="1" applyFont="1" applyFill="1" applyBorder="1" applyAlignment="1">
      <alignment horizontal="right" vertical="center"/>
    </xf>
    <xf numFmtId="177" fontId="8" fillId="0" borderId="15" xfId="63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177" fontId="8" fillId="0" borderId="23" xfId="63" applyNumberFormat="1" applyFont="1" applyBorder="1" applyAlignment="1">
      <alignment horizontal="right" vertical="center"/>
    </xf>
    <xf numFmtId="177" fontId="8" fillId="0" borderId="18" xfId="63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3" fontId="10" fillId="0" borderId="0" xfId="0" applyNumberFormat="1" applyFont="1" applyAlignment="1">
      <alignment/>
    </xf>
    <xf numFmtId="43" fontId="4" fillId="0" borderId="0" xfId="63" applyFont="1" applyBorder="1" applyAlignment="1">
      <alignment/>
    </xf>
    <xf numFmtId="43" fontId="4" fillId="0" borderId="15" xfId="63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8" fillId="0" borderId="19" xfId="0" applyNumberFormat="1" applyFont="1" applyBorder="1" applyAlignment="1">
      <alignment horizontal="left" vertical="center"/>
    </xf>
    <xf numFmtId="177" fontId="10" fillId="0" borderId="22" xfId="63" applyNumberFormat="1" applyFont="1" applyBorder="1" applyAlignment="1">
      <alignment/>
    </xf>
    <xf numFmtId="177" fontId="10" fillId="0" borderId="0" xfId="63" applyNumberFormat="1" applyFont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6" fillId="0" borderId="21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/>
    </xf>
    <xf numFmtId="182" fontId="10" fillId="0" borderId="0" xfId="63" applyNumberFormat="1" applyFont="1" applyAlignment="1">
      <alignment/>
    </xf>
    <xf numFmtId="177" fontId="10" fillId="0" borderId="21" xfId="63" applyNumberFormat="1" applyFont="1" applyBorder="1" applyAlignment="1">
      <alignment/>
    </xf>
    <xf numFmtId="177" fontId="10" fillId="0" borderId="20" xfId="63" applyNumberFormat="1" applyFont="1" applyBorder="1" applyAlignment="1">
      <alignment/>
    </xf>
    <xf numFmtId="177" fontId="10" fillId="0" borderId="24" xfId="63" applyNumberFormat="1" applyFont="1" applyBorder="1" applyAlignment="1">
      <alignment/>
    </xf>
    <xf numFmtId="0" fontId="10" fillId="0" borderId="14" xfId="0" applyFont="1" applyBorder="1" applyAlignment="1">
      <alignment/>
    </xf>
    <xf numFmtId="177" fontId="10" fillId="0" borderId="15" xfId="63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3" xfId="0" applyFont="1" applyBorder="1" applyAlignment="1" quotePrefix="1">
      <alignment horizontal="left" vertical="center" wrapText="1"/>
    </xf>
    <xf numFmtId="177" fontId="8" fillId="0" borderId="13" xfId="63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177" fontId="10" fillId="0" borderId="13" xfId="63" applyNumberFormat="1" applyFont="1" applyBorder="1" applyAlignment="1">
      <alignment horizontal="center" vertical="center"/>
    </xf>
    <xf numFmtId="177" fontId="4" fillId="0" borderId="11" xfId="63" applyNumberFormat="1" applyFont="1" applyBorder="1" applyAlignment="1">
      <alignment/>
    </xf>
    <xf numFmtId="177" fontId="4" fillId="0" borderId="12" xfId="63" applyNumberFormat="1" applyFont="1" applyBorder="1" applyAlignment="1">
      <alignment/>
    </xf>
    <xf numFmtId="177" fontId="4" fillId="0" borderId="13" xfId="63" applyNumberFormat="1" applyFont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 vertical="center"/>
    </xf>
    <xf numFmtId="43" fontId="10" fillId="0" borderId="22" xfId="63" applyFont="1" applyBorder="1" applyAlignment="1">
      <alignment horizontal="right" vertical="center"/>
    </xf>
    <xf numFmtId="43" fontId="10" fillId="0" borderId="0" xfId="63" applyFont="1" applyBorder="1" applyAlignment="1">
      <alignment horizontal="right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justify" wrapTex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justify" vertical="justify" wrapText="1"/>
    </xf>
    <xf numFmtId="49" fontId="9" fillId="0" borderId="20" xfId="0" applyNumberFormat="1" applyFont="1" applyBorder="1" applyAlignment="1">
      <alignment horizontal="justify" vertical="justify" wrapText="1"/>
    </xf>
    <xf numFmtId="49" fontId="9" fillId="0" borderId="24" xfId="0" applyNumberFormat="1" applyFont="1" applyBorder="1" applyAlignment="1">
      <alignment horizontal="justify" vertical="justify" wrapText="1"/>
    </xf>
    <xf numFmtId="49" fontId="9" fillId="0" borderId="16" xfId="0" applyNumberFormat="1" applyFont="1" applyBorder="1" applyAlignment="1">
      <alignment horizontal="justify" vertical="justify" wrapText="1"/>
    </xf>
    <xf numFmtId="49" fontId="9" fillId="0" borderId="17" xfId="0" applyNumberFormat="1" applyFont="1" applyBorder="1" applyAlignment="1">
      <alignment horizontal="justify" vertical="justify" wrapText="1"/>
    </xf>
    <xf numFmtId="49" fontId="9" fillId="0" borderId="18" xfId="0" applyNumberFormat="1" applyFont="1" applyBorder="1" applyAlignment="1">
      <alignment horizontal="justify" vertical="justify" wrapText="1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justify" vertical="justify" wrapText="1"/>
    </xf>
    <xf numFmtId="49" fontId="4" fillId="0" borderId="0" xfId="0" applyNumberFormat="1" applyFont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justify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3" bestFit="1" customWidth="1"/>
    <col min="2" max="2" width="10.421875" style="3" customWidth="1"/>
    <col min="3" max="5" width="13.8515625" style="3" customWidth="1"/>
    <col min="6" max="8" width="14.00390625" style="3" customWidth="1"/>
    <col min="9" max="9" width="13.8515625" style="3" customWidth="1"/>
    <col min="10" max="10" width="14.28125" style="3" bestFit="1" customWidth="1"/>
    <col min="11" max="11" width="13.57421875" style="3" bestFit="1" customWidth="1"/>
    <col min="12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 customHeight="1">
      <c r="A3" s="177"/>
      <c r="B3" s="177"/>
      <c r="C3" s="177"/>
      <c r="D3" s="177"/>
      <c r="E3" s="177"/>
      <c r="F3" s="177"/>
    </row>
    <row r="4" ht="12.75"/>
    <row r="5" spans="1:11" ht="15.75">
      <c r="A5" s="4" t="s">
        <v>1</v>
      </c>
      <c r="K5" s="39" t="s">
        <v>442</v>
      </c>
    </row>
    <row r="6" spans="1:11" ht="15.75">
      <c r="A6" s="178" t="s">
        <v>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="1" customFormat="1" ht="12"/>
    <row r="8" spans="1:11" ht="21">
      <c r="A8" s="48" t="s">
        <v>3</v>
      </c>
      <c r="B8" s="6"/>
      <c r="C8" s="6"/>
      <c r="D8" s="6"/>
      <c r="E8" s="7"/>
      <c r="F8" s="8" t="s">
        <v>4</v>
      </c>
      <c r="G8" s="8" t="s">
        <v>5</v>
      </c>
      <c r="H8" s="8" t="s">
        <v>6</v>
      </c>
      <c r="I8" s="40" t="s">
        <v>7</v>
      </c>
      <c r="J8" s="8" t="s">
        <v>8</v>
      </c>
      <c r="K8" s="8" t="s">
        <v>9</v>
      </c>
    </row>
    <row r="9" spans="1:11" ht="12.75">
      <c r="A9" s="48" t="s">
        <v>10</v>
      </c>
      <c r="B9" s="9"/>
      <c r="C9" s="9"/>
      <c r="D9" s="9"/>
      <c r="E9" s="10"/>
      <c r="F9" s="11">
        <v>1068347950</v>
      </c>
      <c r="G9" s="11">
        <v>1093766483.26</v>
      </c>
      <c r="H9" s="11">
        <v>1093766483.26</v>
      </c>
      <c r="I9" s="11">
        <f>SUM(I10:I15)</f>
        <v>249536780.79999998</v>
      </c>
      <c r="J9" s="11">
        <v>1382974100.49</v>
      </c>
      <c r="K9" s="11">
        <v>-289207617.23</v>
      </c>
    </row>
    <row r="10" spans="1:11" ht="12.75">
      <c r="A10" s="49" t="s">
        <v>11</v>
      </c>
      <c r="B10" s="13"/>
      <c r="C10" s="13"/>
      <c r="D10" s="13"/>
      <c r="E10" s="14"/>
      <c r="F10" s="15">
        <v>281094500</v>
      </c>
      <c r="G10" s="15">
        <v>282536009.32</v>
      </c>
      <c r="H10" s="15">
        <v>282536009.32</v>
      </c>
      <c r="I10" s="41">
        <v>60549358.84</v>
      </c>
      <c r="J10" s="15">
        <v>334009301.17</v>
      </c>
      <c r="K10" s="15">
        <v>-51473291.85</v>
      </c>
    </row>
    <row r="11" spans="1:11" ht="12.75">
      <c r="A11" s="50" t="s">
        <v>12</v>
      </c>
      <c r="B11" s="6"/>
      <c r="C11" s="6"/>
      <c r="D11" s="6"/>
      <c r="E11" s="7"/>
      <c r="F11" s="15">
        <v>58798350</v>
      </c>
      <c r="G11" s="15">
        <v>58798350</v>
      </c>
      <c r="H11" s="15">
        <v>58798350</v>
      </c>
      <c r="I11" s="41">
        <v>10914460.03</v>
      </c>
      <c r="J11" s="15">
        <v>62610100.73</v>
      </c>
      <c r="K11" s="15">
        <v>-3811750.73</v>
      </c>
    </row>
    <row r="12" spans="1:11" ht="12.75">
      <c r="A12" s="49" t="s">
        <v>13</v>
      </c>
      <c r="B12" s="13"/>
      <c r="C12" s="13"/>
      <c r="D12" s="13"/>
      <c r="E12" s="14"/>
      <c r="F12" s="15">
        <v>25122740</v>
      </c>
      <c r="G12" s="15">
        <v>26096598.37</v>
      </c>
      <c r="H12" s="15">
        <v>26096598.37</v>
      </c>
      <c r="I12" s="41">
        <v>32982860.09</v>
      </c>
      <c r="J12" s="15">
        <v>223677940.03</v>
      </c>
      <c r="K12" s="15">
        <v>-197581341.66</v>
      </c>
    </row>
    <row r="13" spans="1:11" ht="12.75">
      <c r="A13" s="50" t="s">
        <v>14</v>
      </c>
      <c r="B13" s="6"/>
      <c r="C13" s="6"/>
      <c r="D13" s="6"/>
      <c r="E13" s="7"/>
      <c r="F13" s="15">
        <v>114422000</v>
      </c>
      <c r="G13" s="15">
        <v>118347806.31</v>
      </c>
      <c r="H13" s="15">
        <v>118347806.31</v>
      </c>
      <c r="I13" s="41">
        <v>22979245.39</v>
      </c>
      <c r="J13" s="15">
        <v>123496388.13</v>
      </c>
      <c r="K13" s="15">
        <v>-5148581.82</v>
      </c>
    </row>
    <row r="14" spans="1:11" ht="12.75">
      <c r="A14" s="49" t="s">
        <v>15</v>
      </c>
      <c r="B14" s="13"/>
      <c r="C14" s="13"/>
      <c r="D14" s="13"/>
      <c r="E14" s="14"/>
      <c r="F14" s="15">
        <v>577764460</v>
      </c>
      <c r="G14" s="15">
        <v>596841819.26</v>
      </c>
      <c r="H14" s="15">
        <v>596841819.26</v>
      </c>
      <c r="I14" s="41">
        <v>118787156.66</v>
      </c>
      <c r="J14" s="15">
        <v>621112770.53</v>
      </c>
      <c r="K14" s="15">
        <v>-24270951.27</v>
      </c>
    </row>
    <row r="15" spans="1:11" ht="12.75">
      <c r="A15" s="50" t="s">
        <v>16</v>
      </c>
      <c r="B15" s="6"/>
      <c r="C15" s="6"/>
      <c r="D15" s="6"/>
      <c r="E15" s="7"/>
      <c r="F15" s="15">
        <v>11145900</v>
      </c>
      <c r="G15" s="15">
        <v>11145900</v>
      </c>
      <c r="H15" s="15">
        <v>11145900</v>
      </c>
      <c r="I15" s="41">
        <v>3323699.79</v>
      </c>
      <c r="J15" s="15">
        <v>18067599.9</v>
      </c>
      <c r="K15" s="15">
        <v>-6921699.9</v>
      </c>
    </row>
    <row r="16" spans="1:11" ht="12.75">
      <c r="A16" s="51" t="s">
        <v>17</v>
      </c>
      <c r="B16" s="17"/>
      <c r="C16" s="17"/>
      <c r="D16" s="17"/>
      <c r="E16" s="18"/>
      <c r="F16" s="11">
        <v>935000</v>
      </c>
      <c r="G16" s="11">
        <v>17858428.19</v>
      </c>
      <c r="H16" s="11">
        <v>17858428.19</v>
      </c>
      <c r="I16" s="11">
        <f>SUM(I17:I19)</f>
        <v>149689.19</v>
      </c>
      <c r="J16" s="11">
        <v>3778557.29</v>
      </c>
      <c r="K16" s="11">
        <v>14079870.9</v>
      </c>
    </row>
    <row r="17" spans="1:11" ht="12.75">
      <c r="A17" s="50" t="s">
        <v>18</v>
      </c>
      <c r="B17" s="6"/>
      <c r="C17" s="6"/>
      <c r="D17" s="6"/>
      <c r="E17" s="7"/>
      <c r="F17" s="15">
        <v>0</v>
      </c>
      <c r="G17" s="15">
        <v>15282108.76</v>
      </c>
      <c r="H17" s="15">
        <v>15282108.76</v>
      </c>
      <c r="I17" s="41">
        <v>0</v>
      </c>
      <c r="J17" s="15">
        <v>448485.81</v>
      </c>
      <c r="K17" s="15">
        <v>14833622.95</v>
      </c>
    </row>
    <row r="18" spans="1:11" ht="12.75">
      <c r="A18" s="49" t="s">
        <v>19</v>
      </c>
      <c r="B18" s="13"/>
      <c r="C18" s="13"/>
      <c r="D18" s="13"/>
      <c r="E18" s="14"/>
      <c r="F18" s="15">
        <v>20000</v>
      </c>
      <c r="G18" s="15">
        <v>20000</v>
      </c>
      <c r="H18" s="15">
        <v>20000</v>
      </c>
      <c r="I18" s="41">
        <v>-27592.88</v>
      </c>
      <c r="J18" s="15">
        <v>1930939.54</v>
      </c>
      <c r="K18" s="15">
        <v>-1910939.54</v>
      </c>
    </row>
    <row r="19" spans="1:11" ht="12.75">
      <c r="A19" s="50" t="s">
        <v>20</v>
      </c>
      <c r="B19" s="6"/>
      <c r="C19" s="6"/>
      <c r="D19" s="6"/>
      <c r="E19" s="7"/>
      <c r="F19" s="15">
        <v>915000</v>
      </c>
      <c r="G19" s="15">
        <v>2556319.43</v>
      </c>
      <c r="H19" s="15">
        <v>2556319.43</v>
      </c>
      <c r="I19" s="41">
        <v>177282.07</v>
      </c>
      <c r="J19" s="15">
        <v>1399131.94</v>
      </c>
      <c r="K19" s="15">
        <v>1157187.49</v>
      </c>
    </row>
    <row r="20" spans="1:11" ht="12.75">
      <c r="A20" s="51" t="s">
        <v>21</v>
      </c>
      <c r="B20" s="17"/>
      <c r="C20" s="17"/>
      <c r="D20" s="17"/>
      <c r="E20" s="18"/>
      <c r="F20" s="19">
        <v>75150000</v>
      </c>
      <c r="G20" s="19">
        <v>75150000</v>
      </c>
      <c r="H20" s="19">
        <v>75150000</v>
      </c>
      <c r="I20" s="11">
        <v>25049835.25</v>
      </c>
      <c r="J20" s="19">
        <v>94712107.85</v>
      </c>
      <c r="K20" s="19">
        <v>-19562107.85</v>
      </c>
    </row>
    <row r="21" spans="1:11" ht="12.75">
      <c r="A21" s="48" t="s">
        <v>22</v>
      </c>
      <c r="B21" s="9"/>
      <c r="C21" s="9"/>
      <c r="D21" s="9"/>
      <c r="E21" s="10"/>
      <c r="F21" s="11">
        <v>84867050</v>
      </c>
      <c r="G21" s="11">
        <v>84867050</v>
      </c>
      <c r="H21" s="11">
        <v>84867050</v>
      </c>
      <c r="I21" s="11">
        <f>SUM(I22:I25)</f>
        <v>17301345.27</v>
      </c>
      <c r="J21" s="11">
        <v>98622674.61</v>
      </c>
      <c r="K21" s="11">
        <v>-13755624.61</v>
      </c>
    </row>
    <row r="22" spans="1:11" ht="12.75">
      <c r="A22" s="50" t="s">
        <v>23</v>
      </c>
      <c r="B22" s="9"/>
      <c r="C22" s="9"/>
      <c r="D22" s="9"/>
      <c r="E22" s="10"/>
      <c r="F22" s="15">
        <v>680000</v>
      </c>
      <c r="G22" s="15">
        <v>680000</v>
      </c>
      <c r="H22" s="15">
        <v>680000</v>
      </c>
      <c r="I22" s="41">
        <v>135143.68</v>
      </c>
      <c r="J22" s="15">
        <v>675718.56</v>
      </c>
      <c r="K22" s="15">
        <v>4281.44</v>
      </c>
    </row>
    <row r="23" spans="1:11" ht="12.75">
      <c r="A23" s="50" t="s">
        <v>24</v>
      </c>
      <c r="B23" s="9"/>
      <c r="C23" s="9"/>
      <c r="D23" s="9"/>
      <c r="E23" s="10"/>
      <c r="F23" s="15">
        <v>80394050</v>
      </c>
      <c r="G23" s="15">
        <v>80394050</v>
      </c>
      <c r="H23" s="15">
        <v>80394050</v>
      </c>
      <c r="I23" s="41">
        <v>16245326.79</v>
      </c>
      <c r="J23" s="15">
        <v>93264545.87</v>
      </c>
      <c r="K23" s="15">
        <v>-12870495.87</v>
      </c>
    </row>
    <row r="24" spans="1:11" ht="12.75">
      <c r="A24" s="50" t="s">
        <v>25</v>
      </c>
      <c r="B24" s="9"/>
      <c r="C24" s="9"/>
      <c r="D24" s="9"/>
      <c r="E24" s="10"/>
      <c r="F24" s="15">
        <v>2822000</v>
      </c>
      <c r="G24" s="15">
        <v>2822000</v>
      </c>
      <c r="H24" s="15">
        <v>2822000</v>
      </c>
      <c r="I24" s="41">
        <v>692703.05</v>
      </c>
      <c r="J24" s="15">
        <v>3326270.76</v>
      </c>
      <c r="K24" s="15">
        <v>-504270.76</v>
      </c>
    </row>
    <row r="25" spans="1:11" ht="12.75">
      <c r="A25" s="50" t="s">
        <v>26</v>
      </c>
      <c r="B25" s="9"/>
      <c r="C25" s="9"/>
      <c r="D25" s="9"/>
      <c r="E25" s="10"/>
      <c r="F25" s="15">
        <v>971000</v>
      </c>
      <c r="G25" s="15">
        <v>971000</v>
      </c>
      <c r="H25" s="15">
        <v>971000</v>
      </c>
      <c r="I25" s="41">
        <v>228171.75</v>
      </c>
      <c r="J25" s="15">
        <v>1356139.42</v>
      </c>
      <c r="K25" s="15">
        <v>-385139.42</v>
      </c>
    </row>
    <row r="26" spans="1:11" ht="12.75">
      <c r="A26" s="48" t="s">
        <v>27</v>
      </c>
      <c r="B26" s="9"/>
      <c r="C26" s="9"/>
      <c r="D26" s="9"/>
      <c r="E26" s="10"/>
      <c r="F26" s="19">
        <v>1079000000</v>
      </c>
      <c r="G26" s="11">
        <v>1121341961.45</v>
      </c>
      <c r="H26" s="11">
        <v>1121341961.45</v>
      </c>
      <c r="I26" s="11">
        <f>+I9+I16+I21-I20</f>
        <v>241937980.01</v>
      </c>
      <c r="J26" s="11">
        <v>1390663224.54</v>
      </c>
      <c r="K26" s="11">
        <v>-269321263.09</v>
      </c>
    </row>
    <row r="27" spans="1:11" ht="12.75">
      <c r="A27" s="16" t="s">
        <v>28</v>
      </c>
      <c r="B27" s="6"/>
      <c r="C27" s="6"/>
      <c r="D27" s="6"/>
      <c r="E27" s="7"/>
      <c r="F27" s="15">
        <v>0</v>
      </c>
      <c r="G27" s="15">
        <v>0</v>
      </c>
      <c r="H27" s="15">
        <v>0</v>
      </c>
      <c r="I27" s="41">
        <v>0</v>
      </c>
      <c r="J27" s="15">
        <v>0</v>
      </c>
      <c r="K27" s="15">
        <v>0</v>
      </c>
    </row>
    <row r="28" spans="1:11" ht="12.75">
      <c r="A28" s="48" t="s">
        <v>29</v>
      </c>
      <c r="B28" s="9"/>
      <c r="C28" s="9"/>
      <c r="D28" s="9"/>
      <c r="E28" s="10"/>
      <c r="F28" s="11">
        <v>1079000000</v>
      </c>
      <c r="G28" s="11">
        <v>1121341961.45</v>
      </c>
      <c r="H28" s="11">
        <v>1121341961.45</v>
      </c>
      <c r="I28" s="11">
        <f>+I26</f>
        <v>241937980.01</v>
      </c>
      <c r="J28" s="11">
        <v>1390663224.54</v>
      </c>
      <c r="K28" s="11">
        <v>-269321263.09</v>
      </c>
    </row>
    <row r="29" spans="1:11" ht="12.75">
      <c r="A29" s="52" t="s">
        <v>30</v>
      </c>
      <c r="B29" s="21"/>
      <c r="C29" s="21"/>
      <c r="D29" s="21"/>
      <c r="E29" s="22"/>
      <c r="F29" s="19">
        <v>0</v>
      </c>
      <c r="G29" s="19">
        <v>0</v>
      </c>
      <c r="H29" s="19">
        <v>0</v>
      </c>
      <c r="I29" s="11">
        <v>0</v>
      </c>
      <c r="J29" s="19">
        <v>0</v>
      </c>
      <c r="K29" s="19">
        <v>0</v>
      </c>
    </row>
    <row r="30" spans="1:11" ht="12.75">
      <c r="A30" s="20" t="s">
        <v>31</v>
      </c>
      <c r="B30" s="21"/>
      <c r="C30" s="21"/>
      <c r="D30" s="21"/>
      <c r="E30" s="22"/>
      <c r="F30" s="11">
        <v>1079000000</v>
      </c>
      <c r="G30" s="11">
        <v>1121341961.45</v>
      </c>
      <c r="H30" s="11">
        <v>1121341961.45</v>
      </c>
      <c r="I30" s="11">
        <f>+I28</f>
        <v>241937980.01</v>
      </c>
      <c r="J30" s="11">
        <v>1390663224.54</v>
      </c>
      <c r="K30" s="11">
        <f>K28</f>
        <v>-269321263.09</v>
      </c>
    </row>
    <row r="31" spans="1:11" s="2" customFormat="1" ht="8.25">
      <c r="A31" s="23"/>
      <c r="B31" s="24"/>
      <c r="C31" s="24"/>
      <c r="D31" s="24"/>
      <c r="E31" s="24"/>
      <c r="F31" s="25"/>
      <c r="G31" s="25"/>
      <c r="H31" s="25"/>
      <c r="I31" s="42"/>
      <c r="J31" s="25"/>
      <c r="K31" s="43"/>
    </row>
    <row r="32" spans="1:11" ht="12.75">
      <c r="A32" s="26" t="s">
        <v>32</v>
      </c>
      <c r="B32" s="27"/>
      <c r="C32" s="27"/>
      <c r="D32" s="27"/>
      <c r="E32" s="27"/>
      <c r="F32" s="28"/>
      <c r="G32" s="28">
        <f>SUM(G33)</f>
        <v>253025007.86</v>
      </c>
      <c r="H32" s="28"/>
      <c r="I32" s="28"/>
      <c r="J32" s="28">
        <f>SUM(J33)</f>
        <v>253025007.86</v>
      </c>
      <c r="K32" s="44"/>
    </row>
    <row r="33" spans="1:11" ht="12.75">
      <c r="A33" s="12" t="s">
        <v>33</v>
      </c>
      <c r="B33" s="17"/>
      <c r="C33" s="17"/>
      <c r="D33" s="17"/>
      <c r="E33" s="17"/>
      <c r="F33" s="29"/>
      <c r="G33" s="30">
        <v>253025007.86</v>
      </c>
      <c r="H33" s="29"/>
      <c r="I33" s="29"/>
      <c r="J33" s="29">
        <f>G33</f>
        <v>253025007.86</v>
      </c>
      <c r="K33" s="45"/>
    </row>
    <row r="34" spans="1:11" ht="12.75">
      <c r="A34" s="31" t="s">
        <v>34</v>
      </c>
      <c r="B34" s="21"/>
      <c r="C34" s="21"/>
      <c r="D34" s="21"/>
      <c r="E34" s="21"/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46">
        <v>0</v>
      </c>
    </row>
    <row r="35" spans="1:11" ht="12.75">
      <c r="A35" s="34" t="s">
        <v>35</v>
      </c>
      <c r="B35" s="6"/>
      <c r="C35" s="6"/>
      <c r="D35" s="6"/>
      <c r="E35" s="6"/>
      <c r="F35" s="35">
        <f>F30</f>
        <v>1079000000</v>
      </c>
      <c r="G35" s="35">
        <f>SUM(G30+G32)</f>
        <v>1374366969.31</v>
      </c>
      <c r="H35" s="35">
        <f>H30</f>
        <v>1121341961.45</v>
      </c>
      <c r="I35" s="47">
        <f>I30+I32</f>
        <v>241937980.01</v>
      </c>
      <c r="J35" s="35">
        <f>J30</f>
        <v>1390663224.54</v>
      </c>
      <c r="K35" s="35">
        <f>K30</f>
        <v>-269321263.09</v>
      </c>
    </row>
    <row r="37" spans="1:11" ht="21">
      <c r="A37" s="5" t="s">
        <v>36</v>
      </c>
      <c r="B37" s="7"/>
      <c r="C37" s="8" t="s">
        <v>37</v>
      </c>
      <c r="D37" s="8" t="s">
        <v>38</v>
      </c>
      <c r="E37" s="8" t="s">
        <v>39</v>
      </c>
      <c r="F37" s="8" t="s">
        <v>40</v>
      </c>
      <c r="G37" s="8" t="s">
        <v>41</v>
      </c>
      <c r="H37" s="8" t="s">
        <v>42</v>
      </c>
      <c r="I37" s="8" t="s">
        <v>43</v>
      </c>
      <c r="J37" s="8" t="s">
        <v>44</v>
      </c>
      <c r="K37" s="8" t="s">
        <v>45</v>
      </c>
    </row>
    <row r="38" spans="1:11" ht="12.75">
      <c r="A38" s="5" t="s">
        <v>46</v>
      </c>
      <c r="B38" s="36"/>
      <c r="C38" s="19">
        <v>911961780</v>
      </c>
      <c r="D38" s="19">
        <v>135510090.68</v>
      </c>
      <c r="E38" s="19">
        <v>1047471870.68</v>
      </c>
      <c r="F38" s="19">
        <v>985148060.17</v>
      </c>
      <c r="G38" s="19">
        <v>947820033.48</v>
      </c>
      <c r="H38" s="19">
        <v>933224487.73</v>
      </c>
      <c r="I38" s="19">
        <v>62323810.51</v>
      </c>
      <c r="J38" s="19">
        <v>37328026.69</v>
      </c>
      <c r="K38" s="19">
        <v>14595545.75</v>
      </c>
    </row>
    <row r="39" spans="1:11" ht="12.75">
      <c r="A39" s="16" t="s">
        <v>47</v>
      </c>
      <c r="B39" s="37"/>
      <c r="C39" s="15">
        <v>421438000</v>
      </c>
      <c r="D39" s="15">
        <v>48547016.44</v>
      </c>
      <c r="E39" s="15">
        <v>469985016.44</v>
      </c>
      <c r="F39" s="15">
        <v>452728827.01</v>
      </c>
      <c r="G39" s="15">
        <v>452277851.07</v>
      </c>
      <c r="H39" s="15">
        <v>445901535.11</v>
      </c>
      <c r="I39" s="15">
        <v>17256189.43</v>
      </c>
      <c r="J39" s="15">
        <v>450975.94</v>
      </c>
      <c r="K39" s="15">
        <v>6376315.96</v>
      </c>
    </row>
    <row r="40" spans="1:11" ht="12.75">
      <c r="A40" s="16" t="s">
        <v>48</v>
      </c>
      <c r="B40" s="37"/>
      <c r="C40" s="15">
        <v>7721000</v>
      </c>
      <c r="D40" s="15">
        <v>866.27</v>
      </c>
      <c r="E40" s="15">
        <v>7721866.27</v>
      </c>
      <c r="F40" s="15">
        <v>4843523.05</v>
      </c>
      <c r="G40" s="15">
        <v>4843523.05</v>
      </c>
      <c r="H40" s="15">
        <v>4843523.05</v>
      </c>
      <c r="I40" s="15">
        <v>2878343.22</v>
      </c>
      <c r="J40" s="15">
        <v>0</v>
      </c>
      <c r="K40" s="15">
        <v>0</v>
      </c>
    </row>
    <row r="41" spans="1:11" ht="12.75">
      <c r="A41" s="16" t="s">
        <v>49</v>
      </c>
      <c r="B41" s="37"/>
      <c r="C41" s="15">
        <v>482802780</v>
      </c>
      <c r="D41" s="15">
        <v>86962207.97</v>
      </c>
      <c r="E41" s="15">
        <v>569764987.97</v>
      </c>
      <c r="F41" s="15">
        <v>527575710.11</v>
      </c>
      <c r="G41" s="15">
        <v>490698659.36</v>
      </c>
      <c r="H41" s="15">
        <v>482479429.57</v>
      </c>
      <c r="I41" s="15">
        <v>42189277.86</v>
      </c>
      <c r="J41" s="15">
        <v>36877050.75</v>
      </c>
      <c r="K41" s="15">
        <v>8219229.79</v>
      </c>
    </row>
    <row r="42" spans="1:11" ht="12.75">
      <c r="A42" s="5" t="s">
        <v>50</v>
      </c>
      <c r="B42" s="36"/>
      <c r="C42" s="19">
        <v>45989820</v>
      </c>
      <c r="D42" s="19">
        <v>153112539.77</v>
      </c>
      <c r="E42" s="19">
        <v>199102359.77</v>
      </c>
      <c r="F42" s="19">
        <v>149883126.36</v>
      </c>
      <c r="G42" s="19">
        <v>118178715.4</v>
      </c>
      <c r="H42" s="19">
        <v>117548387.94</v>
      </c>
      <c r="I42" s="19">
        <v>49219233.41</v>
      </c>
      <c r="J42" s="19">
        <v>31704410.96</v>
      </c>
      <c r="K42" s="19">
        <v>630327.46</v>
      </c>
    </row>
    <row r="43" spans="1:11" ht="12.75">
      <c r="A43" s="16" t="s">
        <v>51</v>
      </c>
      <c r="B43" s="37"/>
      <c r="C43" s="15">
        <v>36238720</v>
      </c>
      <c r="D43" s="15">
        <v>152795039.67</v>
      </c>
      <c r="E43" s="15">
        <v>189033759.67</v>
      </c>
      <c r="F43" s="15">
        <v>142537906.22</v>
      </c>
      <c r="G43" s="15">
        <v>110833495.26</v>
      </c>
      <c r="H43" s="15">
        <v>110203167.8</v>
      </c>
      <c r="I43" s="15">
        <v>46495853.45</v>
      </c>
      <c r="J43" s="15">
        <v>31704410.96</v>
      </c>
      <c r="K43" s="15">
        <v>630327.46</v>
      </c>
    </row>
    <row r="44" spans="1:11" ht="12.75">
      <c r="A44" s="16" t="s">
        <v>52</v>
      </c>
      <c r="B44" s="37"/>
      <c r="C44" s="15">
        <v>9751100</v>
      </c>
      <c r="D44" s="15">
        <v>317500.1</v>
      </c>
      <c r="E44" s="15">
        <v>10068600.1</v>
      </c>
      <c r="F44" s="15">
        <v>7345220.14</v>
      </c>
      <c r="G44" s="15">
        <v>7345220.14</v>
      </c>
      <c r="H44" s="15">
        <v>7345220.14</v>
      </c>
      <c r="I44" s="15">
        <v>2723379.96</v>
      </c>
      <c r="J44" s="15">
        <v>0</v>
      </c>
      <c r="K44" s="15">
        <v>0</v>
      </c>
    </row>
    <row r="45" spans="1:11" ht="12.75">
      <c r="A45" s="5" t="s">
        <v>53</v>
      </c>
      <c r="B45" s="36"/>
      <c r="C45" s="19">
        <v>31651800</v>
      </c>
      <c r="D45" s="19">
        <v>-8519500</v>
      </c>
      <c r="E45" s="19">
        <v>23132300</v>
      </c>
      <c r="F45" s="19">
        <v>0</v>
      </c>
      <c r="G45" s="19">
        <v>0</v>
      </c>
      <c r="H45" s="19">
        <v>0</v>
      </c>
      <c r="I45" s="19"/>
      <c r="J45" s="19">
        <v>0</v>
      </c>
      <c r="K45" s="19">
        <v>0</v>
      </c>
    </row>
    <row r="46" spans="1:11" ht="12.75">
      <c r="A46" s="16" t="s">
        <v>54</v>
      </c>
      <c r="B46" s="37"/>
      <c r="C46" s="15">
        <v>89396600</v>
      </c>
      <c r="D46" s="15">
        <v>15263838.86</v>
      </c>
      <c r="E46" s="15">
        <v>104660438.86</v>
      </c>
      <c r="F46" s="15">
        <v>101601998.73</v>
      </c>
      <c r="G46" s="15">
        <v>100947826.85</v>
      </c>
      <c r="H46" s="15">
        <v>87271551.01</v>
      </c>
      <c r="I46" s="15">
        <v>3058440.13</v>
      </c>
      <c r="J46" s="15">
        <v>654171.88</v>
      </c>
      <c r="K46" s="15">
        <v>13676275.84</v>
      </c>
    </row>
    <row r="47" spans="1:11" ht="12.75">
      <c r="A47" s="5" t="s">
        <v>55</v>
      </c>
      <c r="B47" s="36"/>
      <c r="C47" s="19">
        <v>1079000000</v>
      </c>
      <c r="D47" s="19">
        <v>295366969.31</v>
      </c>
      <c r="E47" s="19">
        <v>1374366969.31</v>
      </c>
      <c r="F47" s="19">
        <v>1236633185.26</v>
      </c>
      <c r="G47" s="19">
        <v>1166946575.73</v>
      </c>
      <c r="H47" s="19">
        <v>1138044426.68</v>
      </c>
      <c r="I47" s="19">
        <v>114601484.05</v>
      </c>
      <c r="J47" s="19">
        <v>69686609.53</v>
      </c>
      <c r="K47" s="19">
        <v>28902149.05</v>
      </c>
    </row>
    <row r="48" spans="1:11" ht="12.75">
      <c r="A48" s="16" t="s">
        <v>56</v>
      </c>
      <c r="B48" s="37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2.75">
      <c r="A49" s="5" t="s">
        <v>57</v>
      </c>
      <c r="B49" s="36"/>
      <c r="C49" s="19">
        <v>1079000000</v>
      </c>
      <c r="D49" s="19">
        <v>295366969.31</v>
      </c>
      <c r="E49" s="19">
        <v>1374366969.31</v>
      </c>
      <c r="F49" s="19">
        <v>1236633185.26</v>
      </c>
      <c r="G49" s="19">
        <v>1166946575.73</v>
      </c>
      <c r="H49" s="19">
        <v>1138044426.68</v>
      </c>
      <c r="I49" s="19">
        <v>114601484.05</v>
      </c>
      <c r="J49" s="19">
        <v>69686609.53</v>
      </c>
      <c r="K49" s="19">
        <v>28902149.05</v>
      </c>
    </row>
    <row r="50" spans="1:11" ht="12.75">
      <c r="A50" s="5" t="s">
        <v>58</v>
      </c>
      <c r="B50" s="36"/>
      <c r="C50" s="19">
        <v>0</v>
      </c>
      <c r="D50" s="19">
        <v>0</v>
      </c>
      <c r="E50" s="19">
        <v>0</v>
      </c>
      <c r="F50" s="19">
        <v>0</v>
      </c>
      <c r="G50" s="19">
        <v>223716648.81</v>
      </c>
      <c r="H50" s="19">
        <v>0</v>
      </c>
      <c r="I50" s="19">
        <v>0</v>
      </c>
      <c r="J50" s="19">
        <v>0</v>
      </c>
      <c r="K50" s="19">
        <v>0</v>
      </c>
    </row>
    <row r="51" spans="1:11" ht="12.75">
      <c r="A51" s="5" t="s">
        <v>59</v>
      </c>
      <c r="B51" s="36"/>
      <c r="C51" s="19">
        <v>1079000000</v>
      </c>
      <c r="D51" s="19">
        <v>295366969.31</v>
      </c>
      <c r="E51" s="19">
        <v>1374366969.31</v>
      </c>
      <c r="F51" s="19">
        <v>1236633185.26</v>
      </c>
      <c r="G51" s="19">
        <v>1390663224.54</v>
      </c>
      <c r="H51" s="19">
        <v>1138044426.68</v>
      </c>
      <c r="I51" s="19">
        <v>114601484.05</v>
      </c>
      <c r="J51" s="19">
        <v>69686609.53</v>
      </c>
      <c r="K51" s="19">
        <v>28902149.05</v>
      </c>
    </row>
    <row r="52" ht="12.75">
      <c r="K52" s="54"/>
    </row>
    <row r="53" spans="1:11" ht="12.75">
      <c r="A53" s="53" t="s">
        <v>60</v>
      </c>
      <c r="D53" s="180" t="s">
        <v>445</v>
      </c>
      <c r="E53" s="180"/>
      <c r="F53" s="180"/>
      <c r="G53" s="169"/>
      <c r="H53" s="176" t="s">
        <v>61</v>
      </c>
      <c r="I53" s="176"/>
      <c r="J53" s="176"/>
      <c r="K53" s="176"/>
    </row>
    <row r="54" spans="1:11" ht="12.75">
      <c r="A54" s="38" t="s">
        <v>62</v>
      </c>
      <c r="D54" s="180" t="s">
        <v>443</v>
      </c>
      <c r="E54" s="180"/>
      <c r="F54" s="180"/>
      <c r="G54" s="169"/>
      <c r="H54" s="174" t="s">
        <v>431</v>
      </c>
      <c r="I54" s="174"/>
      <c r="J54" s="174"/>
      <c r="K54" s="174"/>
    </row>
    <row r="55" spans="4:11" ht="12.75">
      <c r="D55" s="170"/>
      <c r="E55" s="170" t="s">
        <v>444</v>
      </c>
      <c r="F55" s="170"/>
      <c r="G55" s="170"/>
      <c r="H55" s="175" t="s">
        <v>63</v>
      </c>
      <c r="I55" s="175"/>
      <c r="J55" s="175"/>
      <c r="K55" s="175"/>
    </row>
  </sheetData>
  <sheetProtection/>
  <mergeCells count="7">
    <mergeCell ref="H54:K54"/>
    <mergeCell ref="H55:K55"/>
    <mergeCell ref="H53:K53"/>
    <mergeCell ref="A1:F3"/>
    <mergeCell ref="A6:K6"/>
    <mergeCell ref="D53:F53"/>
    <mergeCell ref="D54:F54"/>
  </mergeCells>
  <printOptions/>
  <pageMargins left="0.39" right="0.39" top="0.39" bottom="0.2" header="0.51" footer="0.51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3" customWidth="1"/>
    <col min="2" max="2" width="6.8515625" style="3" customWidth="1"/>
    <col min="3" max="3" width="32.140625" style="3" customWidth="1"/>
    <col min="4" max="4" width="14.28125" style="3" bestFit="1" customWidth="1"/>
    <col min="5" max="5" width="17.00390625" style="3" customWidth="1"/>
    <col min="6" max="6" width="15.140625" style="3" bestFit="1" customWidth="1"/>
    <col min="7" max="7" width="14.28125" style="3" bestFit="1" customWidth="1"/>
    <col min="8" max="9" width="14.140625" style="3" bestFit="1" customWidth="1"/>
    <col min="10" max="10" width="13.7109375" style="3" bestFit="1" customWidth="1"/>
    <col min="11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 customHeight="1">
      <c r="A3" s="177"/>
      <c r="B3" s="177"/>
      <c r="C3" s="177"/>
      <c r="D3" s="177"/>
      <c r="E3" s="177"/>
      <c r="F3" s="177"/>
    </row>
    <row r="4" ht="12.75" customHeight="1"/>
    <row r="5" spans="1:10" ht="15.75">
      <c r="A5" s="4" t="s">
        <v>1</v>
      </c>
      <c r="J5" s="39" t="s">
        <v>442</v>
      </c>
    </row>
    <row r="6" spans="1:10" ht="15.75">
      <c r="A6" s="178" t="s">
        <v>64</v>
      </c>
      <c r="B6" s="179"/>
      <c r="C6" s="179"/>
      <c r="D6" s="179"/>
      <c r="E6" s="179"/>
      <c r="F6" s="179"/>
      <c r="G6" s="179"/>
      <c r="H6" s="179"/>
      <c r="I6" s="179"/>
      <c r="J6" s="179"/>
    </row>
    <row r="8" spans="1:10" ht="21">
      <c r="A8" s="8" t="s">
        <v>65</v>
      </c>
      <c r="B8" s="8" t="s">
        <v>66</v>
      </c>
      <c r="C8" s="8" t="s">
        <v>67</v>
      </c>
      <c r="D8" s="8" t="s">
        <v>68</v>
      </c>
      <c r="E8" s="8" t="s">
        <v>69</v>
      </c>
      <c r="F8" s="8" t="s">
        <v>39</v>
      </c>
      <c r="G8" s="8" t="s">
        <v>70</v>
      </c>
      <c r="H8" s="8" t="s">
        <v>71</v>
      </c>
      <c r="I8" s="8" t="s">
        <v>72</v>
      </c>
      <c r="J8" s="8" t="s">
        <v>73</v>
      </c>
    </row>
    <row r="9" spans="1:10" ht="12.75">
      <c r="A9" s="57" t="s">
        <v>74</v>
      </c>
      <c r="B9" s="58"/>
      <c r="C9" s="59" t="s">
        <v>75</v>
      </c>
      <c r="D9" s="19">
        <v>15355000</v>
      </c>
      <c r="E9" s="19">
        <v>0</v>
      </c>
      <c r="F9" s="19">
        <v>15355000</v>
      </c>
      <c r="G9" s="19">
        <v>14318065.59</v>
      </c>
      <c r="H9" s="19">
        <v>1036934.41</v>
      </c>
      <c r="I9" s="19">
        <v>12659136.47</v>
      </c>
      <c r="J9" s="19">
        <v>1658929.12</v>
      </c>
    </row>
    <row r="10" spans="1:10" ht="12.75">
      <c r="A10" s="60" t="s">
        <v>74</v>
      </c>
      <c r="B10" s="60" t="s">
        <v>76</v>
      </c>
      <c r="C10" s="61" t="s">
        <v>77</v>
      </c>
      <c r="D10" s="15">
        <v>15355000</v>
      </c>
      <c r="E10" s="15">
        <v>0</v>
      </c>
      <c r="F10" s="15">
        <v>15355000</v>
      </c>
      <c r="G10" s="15">
        <v>14318065.59</v>
      </c>
      <c r="H10" s="15">
        <v>1036934.41</v>
      </c>
      <c r="I10" s="15">
        <v>12659136.47</v>
      </c>
      <c r="J10" s="15">
        <v>1658929.12</v>
      </c>
    </row>
    <row r="11" spans="1:10" ht="12.75">
      <c r="A11" s="57" t="s">
        <v>78</v>
      </c>
      <c r="B11" s="58"/>
      <c r="C11" s="59" t="s">
        <v>79</v>
      </c>
      <c r="D11" s="19">
        <v>80363000</v>
      </c>
      <c r="E11" s="19">
        <v>7959269.48</v>
      </c>
      <c r="F11" s="19">
        <v>88322269.48</v>
      </c>
      <c r="G11" s="19">
        <v>79008741.58</v>
      </c>
      <c r="H11" s="19">
        <v>9313527.9</v>
      </c>
      <c r="I11" s="19">
        <v>74887963.32</v>
      </c>
      <c r="J11" s="19">
        <v>4120778.26</v>
      </c>
    </row>
    <row r="12" spans="1:10" ht="12.75">
      <c r="A12" s="60" t="s">
        <v>78</v>
      </c>
      <c r="B12" s="60" t="s">
        <v>80</v>
      </c>
      <c r="C12" s="61" t="s">
        <v>81</v>
      </c>
      <c r="D12" s="15">
        <v>49854000</v>
      </c>
      <c r="E12" s="15">
        <v>1468870</v>
      </c>
      <c r="F12" s="15">
        <v>51322870</v>
      </c>
      <c r="G12" s="15">
        <v>46753708.23</v>
      </c>
      <c r="H12" s="15">
        <v>4569161.77</v>
      </c>
      <c r="I12" s="15">
        <v>44596473.23</v>
      </c>
      <c r="J12" s="15">
        <v>2157235</v>
      </c>
    </row>
    <row r="13" spans="1:10" ht="12.75">
      <c r="A13" s="60" t="s">
        <v>78</v>
      </c>
      <c r="B13" s="60" t="s">
        <v>82</v>
      </c>
      <c r="C13" s="61" t="s">
        <v>83</v>
      </c>
      <c r="D13" s="15">
        <v>12615000</v>
      </c>
      <c r="E13" s="15">
        <v>0</v>
      </c>
      <c r="F13" s="15">
        <v>12615000</v>
      </c>
      <c r="G13" s="15">
        <v>10897488.93</v>
      </c>
      <c r="H13" s="15">
        <v>1717511.07</v>
      </c>
      <c r="I13" s="15">
        <v>10685317.15</v>
      </c>
      <c r="J13" s="15">
        <v>212171.78</v>
      </c>
    </row>
    <row r="14" spans="1:10" ht="12.75">
      <c r="A14" s="60" t="s">
        <v>78</v>
      </c>
      <c r="B14" s="60" t="s">
        <v>84</v>
      </c>
      <c r="C14" s="61" t="s">
        <v>85</v>
      </c>
      <c r="D14" s="15">
        <v>1507000</v>
      </c>
      <c r="E14" s="15">
        <v>0</v>
      </c>
      <c r="F14" s="15">
        <v>1507000</v>
      </c>
      <c r="G14" s="15">
        <v>1397020.16</v>
      </c>
      <c r="H14" s="15">
        <v>109979.84</v>
      </c>
      <c r="I14" s="15">
        <v>1395200.31</v>
      </c>
      <c r="J14" s="15">
        <v>1819.85</v>
      </c>
    </row>
    <row r="15" spans="1:10" ht="12.75">
      <c r="A15" s="60" t="s">
        <v>78</v>
      </c>
      <c r="B15" s="60" t="s">
        <v>86</v>
      </c>
      <c r="C15" s="61" t="s">
        <v>87</v>
      </c>
      <c r="D15" s="15">
        <v>6778000</v>
      </c>
      <c r="E15" s="15">
        <v>3900000</v>
      </c>
      <c r="F15" s="15">
        <v>10678000</v>
      </c>
      <c r="G15" s="15">
        <v>8264936.75</v>
      </c>
      <c r="H15" s="15">
        <v>2413063.25</v>
      </c>
      <c r="I15" s="15">
        <v>6656254.4</v>
      </c>
      <c r="J15" s="15">
        <v>1608682.35</v>
      </c>
    </row>
    <row r="16" spans="1:10" ht="12.75">
      <c r="A16" s="60" t="s">
        <v>78</v>
      </c>
      <c r="B16" s="60" t="s">
        <v>88</v>
      </c>
      <c r="C16" s="61" t="s">
        <v>89</v>
      </c>
      <c r="D16" s="15">
        <v>9609000</v>
      </c>
      <c r="E16" s="15">
        <v>2590399.48</v>
      </c>
      <c r="F16" s="15">
        <v>12199399.48</v>
      </c>
      <c r="G16" s="15">
        <v>11695587.51</v>
      </c>
      <c r="H16" s="15">
        <v>503811.97</v>
      </c>
      <c r="I16" s="15">
        <v>11554718.23</v>
      </c>
      <c r="J16" s="15">
        <v>140869.28</v>
      </c>
    </row>
    <row r="17" spans="1:10" ht="12.75">
      <c r="A17" s="57" t="s">
        <v>90</v>
      </c>
      <c r="B17" s="58"/>
      <c r="C17" s="59" t="s">
        <v>91</v>
      </c>
      <c r="D17" s="19">
        <v>37708000</v>
      </c>
      <c r="E17" s="19">
        <v>1556025.93</v>
      </c>
      <c r="F17" s="19">
        <v>39264025.93</v>
      </c>
      <c r="G17" s="19">
        <v>38053248.81</v>
      </c>
      <c r="H17" s="19">
        <v>1210777.12</v>
      </c>
      <c r="I17" s="19">
        <v>37124610.6</v>
      </c>
      <c r="J17" s="19">
        <v>928638.21</v>
      </c>
    </row>
    <row r="18" spans="1:10" ht="12.75">
      <c r="A18" s="60" t="s">
        <v>90</v>
      </c>
      <c r="B18" s="60" t="s">
        <v>92</v>
      </c>
      <c r="C18" s="61" t="s">
        <v>93</v>
      </c>
      <c r="D18" s="15">
        <v>37708000</v>
      </c>
      <c r="E18" s="15">
        <v>1556025.93</v>
      </c>
      <c r="F18" s="15">
        <v>39264025.93</v>
      </c>
      <c r="G18" s="15">
        <v>38053248.81</v>
      </c>
      <c r="H18" s="15">
        <v>1210777.12</v>
      </c>
      <c r="I18" s="15">
        <v>37124610.6</v>
      </c>
      <c r="J18" s="15">
        <v>928638.21</v>
      </c>
    </row>
    <row r="19" spans="1:10" ht="12.75">
      <c r="A19" s="57" t="s">
        <v>94</v>
      </c>
      <c r="B19" s="58"/>
      <c r="C19" s="59" t="s">
        <v>95</v>
      </c>
      <c r="D19" s="19">
        <v>24348000</v>
      </c>
      <c r="E19" s="19">
        <v>2228364.27</v>
      </c>
      <c r="F19" s="19">
        <v>26576364.27</v>
      </c>
      <c r="G19" s="19">
        <v>22452147.35</v>
      </c>
      <c r="H19" s="19">
        <v>4124216.92</v>
      </c>
      <c r="I19" s="19">
        <v>21690901.42</v>
      </c>
      <c r="J19" s="19">
        <v>761245.93</v>
      </c>
    </row>
    <row r="20" spans="1:10" ht="12.75">
      <c r="A20" s="60" t="s">
        <v>94</v>
      </c>
      <c r="B20" s="62" t="s">
        <v>96</v>
      </c>
      <c r="C20" s="61" t="s">
        <v>97</v>
      </c>
      <c r="D20" s="15">
        <v>16200</v>
      </c>
      <c r="E20" s="15">
        <v>0</v>
      </c>
      <c r="F20" s="15">
        <v>16200</v>
      </c>
      <c r="G20" s="15">
        <v>8544</v>
      </c>
      <c r="H20" s="15">
        <v>7656</v>
      </c>
      <c r="I20" s="15">
        <v>8544</v>
      </c>
      <c r="J20" s="15">
        <v>0</v>
      </c>
    </row>
    <row r="21" spans="1:10" ht="12.75">
      <c r="A21" s="60" t="s">
        <v>94</v>
      </c>
      <c r="B21" s="62">
        <v>242</v>
      </c>
      <c r="C21" s="61" t="s">
        <v>98</v>
      </c>
      <c r="D21" s="15">
        <v>2000</v>
      </c>
      <c r="E21" s="15">
        <v>133168.56</v>
      </c>
      <c r="F21" s="15">
        <v>135168.56</v>
      </c>
      <c r="G21" s="15">
        <v>128929.99</v>
      </c>
      <c r="H21" s="15">
        <v>6238.57</v>
      </c>
      <c r="I21" s="15">
        <v>108229.99</v>
      </c>
      <c r="J21" s="15">
        <v>20700</v>
      </c>
    </row>
    <row r="22" spans="1:10" ht="12.75">
      <c r="A22" s="60" t="s">
        <v>94</v>
      </c>
      <c r="B22" s="60" t="s">
        <v>99</v>
      </c>
      <c r="C22" s="61" t="s">
        <v>100</v>
      </c>
      <c r="D22" s="15">
        <v>1118550</v>
      </c>
      <c r="E22" s="15">
        <v>500500</v>
      </c>
      <c r="F22" s="15">
        <v>1619050</v>
      </c>
      <c r="G22" s="15">
        <v>925121.92</v>
      </c>
      <c r="H22" s="15">
        <v>693928.08</v>
      </c>
      <c r="I22" s="15">
        <v>924406.58</v>
      </c>
      <c r="J22" s="15">
        <v>715.34</v>
      </c>
    </row>
    <row r="23" spans="1:10" ht="12.75">
      <c r="A23" s="60" t="s">
        <v>94</v>
      </c>
      <c r="B23" s="60" t="s">
        <v>101</v>
      </c>
      <c r="C23" s="61" t="s">
        <v>102</v>
      </c>
      <c r="D23" s="15">
        <v>23211250</v>
      </c>
      <c r="E23" s="15">
        <v>1594695.71</v>
      </c>
      <c r="F23" s="15">
        <v>24805945.71</v>
      </c>
      <c r="G23" s="15">
        <v>21389551.44</v>
      </c>
      <c r="H23" s="15">
        <v>3416394.27</v>
      </c>
      <c r="I23" s="15">
        <v>20649720.85</v>
      </c>
      <c r="J23" s="15">
        <v>739830.59</v>
      </c>
    </row>
    <row r="24" spans="1:10" ht="12.75">
      <c r="A24" s="57" t="s">
        <v>103</v>
      </c>
      <c r="B24" s="58"/>
      <c r="C24" s="59" t="s">
        <v>104</v>
      </c>
      <c r="D24" s="19">
        <v>65964000</v>
      </c>
      <c r="E24" s="19">
        <v>6370000</v>
      </c>
      <c r="F24" s="19">
        <v>72334000</v>
      </c>
      <c r="G24" s="19">
        <v>67759015.38</v>
      </c>
      <c r="H24" s="19">
        <v>4574984.62</v>
      </c>
      <c r="I24" s="19">
        <v>67316381.42</v>
      </c>
      <c r="J24" s="19">
        <v>442633.96</v>
      </c>
    </row>
    <row r="25" spans="1:10" ht="12.75">
      <c r="A25" s="60" t="s">
        <v>103</v>
      </c>
      <c r="B25" s="62" t="s">
        <v>105</v>
      </c>
      <c r="C25" s="61" t="s">
        <v>106</v>
      </c>
      <c r="D25" s="15">
        <v>65964000</v>
      </c>
      <c r="E25" s="15">
        <v>6370000</v>
      </c>
      <c r="F25" s="15">
        <v>72334000</v>
      </c>
      <c r="G25" s="15">
        <v>67759015.38</v>
      </c>
      <c r="H25" s="15">
        <v>4574984.62</v>
      </c>
      <c r="I25" s="15">
        <v>67316381.42</v>
      </c>
      <c r="J25" s="15">
        <v>442633.96</v>
      </c>
    </row>
    <row r="26" spans="1:10" ht="12.75">
      <c r="A26" s="57" t="s">
        <v>107</v>
      </c>
      <c r="B26" s="58"/>
      <c r="C26" s="59" t="s">
        <v>108</v>
      </c>
      <c r="D26" s="19">
        <v>258475800</v>
      </c>
      <c r="E26" s="19">
        <v>57249691.02</v>
      </c>
      <c r="F26" s="19">
        <v>315725491.02</v>
      </c>
      <c r="G26" s="19">
        <v>299955143.01</v>
      </c>
      <c r="H26" s="19">
        <v>15770348.01</v>
      </c>
      <c r="I26" s="19">
        <v>284832974.37</v>
      </c>
      <c r="J26" s="19">
        <v>15122168.64</v>
      </c>
    </row>
    <row r="27" spans="1:10" ht="12.75">
      <c r="A27" s="60" t="s">
        <v>107</v>
      </c>
      <c r="B27" s="60" t="s">
        <v>80</v>
      </c>
      <c r="C27" s="61" t="s">
        <v>81</v>
      </c>
      <c r="D27" s="15">
        <v>52385800</v>
      </c>
      <c r="E27" s="15">
        <v>14885113.41</v>
      </c>
      <c r="F27" s="15">
        <v>67270913.41</v>
      </c>
      <c r="G27" s="15">
        <v>62459015.73</v>
      </c>
      <c r="H27" s="15">
        <v>4811897.68</v>
      </c>
      <c r="I27" s="15">
        <v>61284292.72</v>
      </c>
      <c r="J27" s="15">
        <v>1174723.01</v>
      </c>
    </row>
    <row r="28" spans="1:10" ht="12.75">
      <c r="A28" s="60" t="s">
        <v>107</v>
      </c>
      <c r="B28" s="62" t="s">
        <v>109</v>
      </c>
      <c r="C28" s="61" t="s">
        <v>110</v>
      </c>
      <c r="D28" s="15">
        <v>41419000</v>
      </c>
      <c r="E28" s="15">
        <v>8947698.81</v>
      </c>
      <c r="F28" s="15">
        <v>50366698.81</v>
      </c>
      <c r="G28" s="15">
        <v>49244446.73</v>
      </c>
      <c r="H28" s="15">
        <v>1122252.08</v>
      </c>
      <c r="I28" s="15">
        <v>48288734.42</v>
      </c>
      <c r="J28" s="15">
        <v>955712.31</v>
      </c>
    </row>
    <row r="29" spans="1:10" ht="12.75">
      <c r="A29" s="60" t="s">
        <v>107</v>
      </c>
      <c r="B29" s="60" t="s">
        <v>111</v>
      </c>
      <c r="C29" s="61" t="s">
        <v>112</v>
      </c>
      <c r="D29" s="15">
        <v>145406000</v>
      </c>
      <c r="E29" s="15">
        <v>30028906.44</v>
      </c>
      <c r="F29" s="15">
        <v>175434906.44</v>
      </c>
      <c r="G29" s="15">
        <v>167518608.41</v>
      </c>
      <c r="H29" s="15">
        <v>7916298.03</v>
      </c>
      <c r="I29" s="15">
        <v>154840895.38</v>
      </c>
      <c r="J29" s="15">
        <v>12677713.03</v>
      </c>
    </row>
    <row r="30" spans="1:10" ht="12.75">
      <c r="A30" s="60" t="s">
        <v>107</v>
      </c>
      <c r="B30" s="60" t="s">
        <v>113</v>
      </c>
      <c r="C30" s="61" t="s">
        <v>114</v>
      </c>
      <c r="D30" s="15">
        <v>12714000</v>
      </c>
      <c r="E30" s="15">
        <v>1603314.43</v>
      </c>
      <c r="F30" s="15">
        <v>14317314.43</v>
      </c>
      <c r="G30" s="15">
        <v>13875245.31</v>
      </c>
      <c r="H30" s="15">
        <v>442069.12</v>
      </c>
      <c r="I30" s="15">
        <v>13646710.11</v>
      </c>
      <c r="J30" s="15">
        <v>228535.2</v>
      </c>
    </row>
    <row r="31" spans="1:10" ht="12.75">
      <c r="A31" s="60" t="s">
        <v>107</v>
      </c>
      <c r="B31" s="60" t="s">
        <v>115</v>
      </c>
      <c r="C31" s="61" t="s">
        <v>116</v>
      </c>
      <c r="D31" s="15">
        <v>2623000</v>
      </c>
      <c r="E31" s="15">
        <v>926214.59</v>
      </c>
      <c r="F31" s="15">
        <v>3549214.59</v>
      </c>
      <c r="G31" s="15">
        <v>2632430.52</v>
      </c>
      <c r="H31" s="15">
        <v>916784.07</v>
      </c>
      <c r="I31" s="15">
        <v>2631090.57</v>
      </c>
      <c r="J31" s="15">
        <v>1339.95</v>
      </c>
    </row>
    <row r="32" spans="1:10" ht="12.75">
      <c r="A32" s="60" t="s">
        <v>107</v>
      </c>
      <c r="B32" s="60" t="s">
        <v>117</v>
      </c>
      <c r="C32" s="61" t="s">
        <v>118</v>
      </c>
      <c r="D32" s="15">
        <v>3928000</v>
      </c>
      <c r="E32" s="15">
        <v>858443.34</v>
      </c>
      <c r="F32" s="15">
        <v>4786443.34</v>
      </c>
      <c r="G32" s="15">
        <v>4225396.31</v>
      </c>
      <c r="H32" s="15">
        <v>561047.03</v>
      </c>
      <c r="I32" s="15">
        <v>4141251.17</v>
      </c>
      <c r="J32" s="15">
        <v>84145.14</v>
      </c>
    </row>
    <row r="33" spans="1:10" ht="12.75">
      <c r="A33" s="57" t="s">
        <v>119</v>
      </c>
      <c r="B33" s="58"/>
      <c r="C33" s="59" t="s">
        <v>120</v>
      </c>
      <c r="D33" s="19">
        <v>264035000</v>
      </c>
      <c r="E33" s="19">
        <v>66645653.2</v>
      </c>
      <c r="F33" s="19">
        <v>330680653.2</v>
      </c>
      <c r="G33" s="19">
        <v>311302321.57</v>
      </c>
      <c r="H33" s="19">
        <v>19378331.63</v>
      </c>
      <c r="I33" s="19">
        <v>306145074.84</v>
      </c>
      <c r="J33" s="19">
        <v>5157246.73</v>
      </c>
    </row>
    <row r="34" spans="1:10" ht="12.75">
      <c r="A34" s="60" t="s">
        <v>119</v>
      </c>
      <c r="B34" s="60" t="s">
        <v>121</v>
      </c>
      <c r="C34" s="61" t="s">
        <v>122</v>
      </c>
      <c r="D34" s="15">
        <v>130336500</v>
      </c>
      <c r="E34" s="15">
        <v>32143792.33</v>
      </c>
      <c r="F34" s="15">
        <v>162480292.33</v>
      </c>
      <c r="G34" s="15">
        <v>153209001.54</v>
      </c>
      <c r="H34" s="15">
        <v>9271290.79</v>
      </c>
      <c r="I34" s="15">
        <v>149710543.15</v>
      </c>
      <c r="J34" s="15">
        <v>3498458.39</v>
      </c>
    </row>
    <row r="35" spans="1:10" ht="12.75">
      <c r="A35" s="60" t="s">
        <v>119</v>
      </c>
      <c r="B35" s="62" t="s">
        <v>123</v>
      </c>
      <c r="C35" s="61" t="s">
        <v>124</v>
      </c>
      <c r="D35" s="15">
        <v>8981000</v>
      </c>
      <c r="E35" s="15">
        <v>616553.42</v>
      </c>
      <c r="F35" s="15">
        <v>9597553.42</v>
      </c>
      <c r="G35" s="15">
        <v>9412736.97</v>
      </c>
      <c r="H35" s="15">
        <v>184816.45</v>
      </c>
      <c r="I35" s="15">
        <v>9412736.97</v>
      </c>
      <c r="J35" s="15">
        <v>0</v>
      </c>
    </row>
    <row r="36" spans="1:10" ht="12.75">
      <c r="A36" s="60" t="s">
        <v>119</v>
      </c>
      <c r="B36" s="60" t="s">
        <v>125</v>
      </c>
      <c r="C36" s="61" t="s">
        <v>126</v>
      </c>
      <c r="D36" s="15">
        <v>10044000</v>
      </c>
      <c r="E36" s="15">
        <v>14725281.47</v>
      </c>
      <c r="F36" s="15">
        <v>24769281.47</v>
      </c>
      <c r="G36" s="15">
        <v>21121739.14</v>
      </c>
      <c r="H36" s="15">
        <v>3647542.33</v>
      </c>
      <c r="I36" s="15">
        <v>21084483.61</v>
      </c>
      <c r="J36" s="15">
        <v>37255.53</v>
      </c>
    </row>
    <row r="37" spans="1:10" ht="12.75">
      <c r="A37" s="60" t="s">
        <v>119</v>
      </c>
      <c r="B37" s="60" t="s">
        <v>127</v>
      </c>
      <c r="C37" s="61" t="s">
        <v>128</v>
      </c>
      <c r="D37" s="15">
        <v>141000</v>
      </c>
      <c r="E37" s="15">
        <v>100000</v>
      </c>
      <c r="F37" s="15">
        <v>241000</v>
      </c>
      <c r="G37" s="15">
        <v>118696.29</v>
      </c>
      <c r="H37" s="15">
        <v>122303.71</v>
      </c>
      <c r="I37" s="15">
        <v>118696.29</v>
      </c>
      <c r="J37" s="15">
        <v>0</v>
      </c>
    </row>
    <row r="38" spans="1:10" ht="12.75">
      <c r="A38" s="60" t="s">
        <v>119</v>
      </c>
      <c r="B38" s="60" t="s">
        <v>129</v>
      </c>
      <c r="C38" s="61" t="s">
        <v>130</v>
      </c>
      <c r="D38" s="15">
        <v>110594500</v>
      </c>
      <c r="E38" s="15">
        <v>19156025.98</v>
      </c>
      <c r="F38" s="15">
        <v>129750525.98</v>
      </c>
      <c r="G38" s="15">
        <v>123880482.72</v>
      </c>
      <c r="H38" s="15">
        <v>5870043.26</v>
      </c>
      <c r="I38" s="15">
        <v>122326608.83</v>
      </c>
      <c r="J38" s="15">
        <v>1553873.89</v>
      </c>
    </row>
    <row r="39" spans="1:10" ht="12.75">
      <c r="A39" s="60" t="s">
        <v>119</v>
      </c>
      <c r="B39" s="60" t="s">
        <v>131</v>
      </c>
      <c r="C39" s="61" t="s">
        <v>132</v>
      </c>
      <c r="D39" s="15">
        <v>1330000</v>
      </c>
      <c r="E39" s="15">
        <v>-28000</v>
      </c>
      <c r="F39" s="15">
        <v>1302000</v>
      </c>
      <c r="G39" s="15">
        <v>1098643.64</v>
      </c>
      <c r="H39" s="15">
        <v>203356.36</v>
      </c>
      <c r="I39" s="15">
        <v>1098643.64</v>
      </c>
      <c r="J39" s="15">
        <v>0</v>
      </c>
    </row>
    <row r="40" spans="1:10" ht="12.75">
      <c r="A40" s="60" t="s">
        <v>119</v>
      </c>
      <c r="B40" s="60" t="s">
        <v>133</v>
      </c>
      <c r="C40" s="61" t="s">
        <v>134</v>
      </c>
      <c r="D40" s="15">
        <v>2608000</v>
      </c>
      <c r="E40" s="15">
        <v>-68000</v>
      </c>
      <c r="F40" s="15">
        <v>2540000</v>
      </c>
      <c r="G40" s="15">
        <v>2461021.27</v>
      </c>
      <c r="H40" s="15">
        <v>78978.73</v>
      </c>
      <c r="I40" s="15">
        <v>2393362.35</v>
      </c>
      <c r="J40" s="15">
        <v>67658.92</v>
      </c>
    </row>
    <row r="41" spans="1:10" ht="12.75">
      <c r="A41" s="57" t="s">
        <v>135</v>
      </c>
      <c r="B41" s="58"/>
      <c r="C41" s="59" t="s">
        <v>136</v>
      </c>
      <c r="D41" s="19">
        <v>11086000</v>
      </c>
      <c r="E41" s="19">
        <v>1498576.1</v>
      </c>
      <c r="F41" s="19">
        <v>12584576.1</v>
      </c>
      <c r="G41" s="19">
        <v>11173787.22</v>
      </c>
      <c r="H41" s="19">
        <v>1410788.88</v>
      </c>
      <c r="I41" s="19">
        <v>11032819.59</v>
      </c>
      <c r="J41" s="19">
        <v>140967.63</v>
      </c>
    </row>
    <row r="42" spans="1:10" ht="12.75">
      <c r="A42" s="60" t="s">
        <v>135</v>
      </c>
      <c r="B42" s="62" t="s">
        <v>137</v>
      </c>
      <c r="C42" s="61" t="s">
        <v>138</v>
      </c>
      <c r="D42" s="15">
        <v>2729000</v>
      </c>
      <c r="E42" s="15">
        <v>765576.1</v>
      </c>
      <c r="F42" s="15">
        <v>3494576.1</v>
      </c>
      <c r="G42" s="15">
        <v>2868400.31</v>
      </c>
      <c r="H42" s="15">
        <v>626175.79</v>
      </c>
      <c r="I42" s="15">
        <v>2862038.06</v>
      </c>
      <c r="J42" s="15">
        <v>6362.25</v>
      </c>
    </row>
    <row r="43" spans="1:10" ht="12.75">
      <c r="A43" s="60" t="s">
        <v>135</v>
      </c>
      <c r="B43" s="60" t="s">
        <v>139</v>
      </c>
      <c r="C43" s="61" t="s">
        <v>140</v>
      </c>
      <c r="D43" s="15">
        <v>8357000</v>
      </c>
      <c r="E43" s="15">
        <v>733000</v>
      </c>
      <c r="F43" s="15">
        <v>9090000</v>
      </c>
      <c r="G43" s="15">
        <v>8305386.91</v>
      </c>
      <c r="H43" s="15">
        <v>784613.09</v>
      </c>
      <c r="I43" s="15">
        <v>8170781.53</v>
      </c>
      <c r="J43" s="15">
        <v>134605.38</v>
      </c>
    </row>
    <row r="44" spans="1:10" ht="12.75">
      <c r="A44" s="57" t="s">
        <v>141</v>
      </c>
      <c r="B44" s="58"/>
      <c r="C44" s="59" t="s">
        <v>142</v>
      </c>
      <c r="D44" s="19">
        <v>122546300</v>
      </c>
      <c r="E44" s="19">
        <v>61779977.88</v>
      </c>
      <c r="F44" s="19">
        <v>184326277.88</v>
      </c>
      <c r="G44" s="19">
        <v>175193501.71</v>
      </c>
      <c r="H44" s="19">
        <v>9132776.17</v>
      </c>
      <c r="I44" s="19">
        <v>154434319.72</v>
      </c>
      <c r="J44" s="19">
        <v>20759181.99</v>
      </c>
    </row>
    <row r="45" spans="1:10" ht="12.75">
      <c r="A45" s="60" t="s">
        <v>141</v>
      </c>
      <c r="B45" s="62" t="s">
        <v>143</v>
      </c>
      <c r="C45" s="61" t="s">
        <v>144</v>
      </c>
      <c r="D45" s="15">
        <v>26206300</v>
      </c>
      <c r="E45" s="15">
        <v>40017490.18</v>
      </c>
      <c r="F45" s="15">
        <v>66223790.18</v>
      </c>
      <c r="G45" s="15">
        <v>63465411.29</v>
      </c>
      <c r="H45" s="15">
        <v>2758378.89</v>
      </c>
      <c r="I45" s="15">
        <v>49505322.8</v>
      </c>
      <c r="J45" s="15">
        <v>13960088.49</v>
      </c>
    </row>
    <row r="46" spans="1:10" ht="12.75">
      <c r="A46" s="60" t="s">
        <v>141</v>
      </c>
      <c r="B46" s="60" t="s">
        <v>145</v>
      </c>
      <c r="C46" s="61" t="s">
        <v>146</v>
      </c>
      <c r="D46" s="15">
        <v>96040000</v>
      </c>
      <c r="E46" s="15">
        <v>19412487.7</v>
      </c>
      <c r="F46" s="15">
        <v>115452487.7</v>
      </c>
      <c r="G46" s="15">
        <v>109078090.42</v>
      </c>
      <c r="H46" s="15">
        <v>6374397.28</v>
      </c>
      <c r="I46" s="15">
        <v>102438838.67</v>
      </c>
      <c r="J46" s="15">
        <v>6639251.75</v>
      </c>
    </row>
    <row r="47" spans="1:10" ht="12.75">
      <c r="A47" s="60" t="s">
        <v>141</v>
      </c>
      <c r="B47" s="60" t="s">
        <v>147</v>
      </c>
      <c r="C47" s="61" t="s">
        <v>148</v>
      </c>
      <c r="D47" s="15">
        <v>300000</v>
      </c>
      <c r="E47" s="15">
        <v>2350000</v>
      </c>
      <c r="F47" s="15">
        <v>2650000</v>
      </c>
      <c r="G47" s="15">
        <v>2650000</v>
      </c>
      <c r="H47" s="15">
        <v>0</v>
      </c>
      <c r="I47" s="15">
        <v>2490158.25</v>
      </c>
      <c r="J47" s="15">
        <v>159841.75</v>
      </c>
    </row>
    <row r="48" spans="1:10" ht="12.75">
      <c r="A48" s="57" t="s">
        <v>149</v>
      </c>
      <c r="B48" s="58"/>
      <c r="C48" s="59" t="s">
        <v>150</v>
      </c>
      <c r="D48" s="19">
        <v>3007000</v>
      </c>
      <c r="E48" s="19">
        <v>34630000</v>
      </c>
      <c r="F48" s="19">
        <v>37637000</v>
      </c>
      <c r="G48" s="19">
        <v>35081010.35</v>
      </c>
      <c r="H48" s="19">
        <v>2555989.65</v>
      </c>
      <c r="I48" s="19">
        <v>35011827.8</v>
      </c>
      <c r="J48" s="19">
        <v>69182.55</v>
      </c>
    </row>
    <row r="49" spans="1:10" ht="12.75">
      <c r="A49" s="60" t="s">
        <v>149</v>
      </c>
      <c r="B49" s="60" t="s">
        <v>151</v>
      </c>
      <c r="C49" s="61" t="s">
        <v>152</v>
      </c>
      <c r="D49" s="15">
        <v>3007000</v>
      </c>
      <c r="E49" s="15">
        <v>34630000</v>
      </c>
      <c r="F49" s="15">
        <v>37637000</v>
      </c>
      <c r="G49" s="15">
        <v>35081010.35</v>
      </c>
      <c r="H49" s="15">
        <v>2555989.65</v>
      </c>
      <c r="I49" s="15">
        <v>35011827.8</v>
      </c>
      <c r="J49" s="15">
        <v>69182.55</v>
      </c>
    </row>
    <row r="50" spans="1:10" ht="12.75">
      <c r="A50" s="57" t="s">
        <v>153</v>
      </c>
      <c r="B50" s="58"/>
      <c r="C50" s="59" t="s">
        <v>154</v>
      </c>
      <c r="D50" s="19">
        <v>113226000</v>
      </c>
      <c r="E50" s="19">
        <v>32723688.18</v>
      </c>
      <c r="F50" s="19">
        <v>145949688.18</v>
      </c>
      <c r="G50" s="19">
        <v>125419915.84</v>
      </c>
      <c r="H50" s="19">
        <v>20529772.34</v>
      </c>
      <c r="I50" s="19">
        <v>109697118.38</v>
      </c>
      <c r="J50" s="19">
        <v>15722797.46</v>
      </c>
    </row>
    <row r="51" spans="1:10" ht="12.75">
      <c r="A51" s="60" t="s">
        <v>153</v>
      </c>
      <c r="B51" s="60" t="s">
        <v>155</v>
      </c>
      <c r="C51" s="61" t="s">
        <v>156</v>
      </c>
      <c r="D51" s="15">
        <v>113226000</v>
      </c>
      <c r="E51" s="15">
        <v>32723688.18</v>
      </c>
      <c r="F51" s="15">
        <v>145949688.18</v>
      </c>
      <c r="G51" s="15">
        <v>125419915.84</v>
      </c>
      <c r="H51" s="15">
        <v>20529772.34</v>
      </c>
      <c r="I51" s="15">
        <v>109697118.38</v>
      </c>
      <c r="J51" s="15">
        <v>15722797.46</v>
      </c>
    </row>
    <row r="52" spans="1:10" ht="12.75">
      <c r="A52" s="57" t="s">
        <v>157</v>
      </c>
      <c r="B52" s="58"/>
      <c r="C52" s="59" t="s">
        <v>158</v>
      </c>
      <c r="D52" s="19">
        <v>840000</v>
      </c>
      <c r="E52" s="19">
        <v>7000</v>
      </c>
      <c r="F52" s="19">
        <v>847000</v>
      </c>
      <c r="G52" s="19">
        <v>810645.32</v>
      </c>
      <c r="H52" s="19">
        <v>36354.68</v>
      </c>
      <c r="I52" s="19">
        <v>786711.66</v>
      </c>
      <c r="J52" s="19">
        <v>23933.66</v>
      </c>
    </row>
    <row r="53" spans="1:10" ht="12.75">
      <c r="A53" s="60" t="s">
        <v>157</v>
      </c>
      <c r="B53" s="60" t="s">
        <v>159</v>
      </c>
      <c r="C53" s="61" t="s">
        <v>160</v>
      </c>
      <c r="D53" s="15">
        <v>320000</v>
      </c>
      <c r="E53" s="15">
        <v>7000</v>
      </c>
      <c r="F53" s="15">
        <v>327000</v>
      </c>
      <c r="G53" s="15">
        <v>294630.56</v>
      </c>
      <c r="H53" s="15">
        <v>32369.44</v>
      </c>
      <c r="I53" s="15">
        <v>270696.9</v>
      </c>
      <c r="J53" s="15">
        <v>23933.66</v>
      </c>
    </row>
    <row r="54" spans="1:10" ht="12.75">
      <c r="A54" s="60" t="s">
        <v>157</v>
      </c>
      <c r="B54" s="60" t="s">
        <v>161</v>
      </c>
      <c r="C54" s="61" t="s">
        <v>162</v>
      </c>
      <c r="D54" s="15">
        <v>520000</v>
      </c>
      <c r="E54" s="15">
        <v>0</v>
      </c>
      <c r="F54" s="15">
        <v>520000</v>
      </c>
      <c r="G54" s="15">
        <v>516014.76</v>
      </c>
      <c r="H54" s="15">
        <v>3985.24</v>
      </c>
      <c r="I54" s="15">
        <v>516014.76</v>
      </c>
      <c r="J54" s="15">
        <v>0</v>
      </c>
    </row>
    <row r="55" spans="1:10" ht="12.75">
      <c r="A55" s="57" t="s">
        <v>163</v>
      </c>
      <c r="B55" s="58"/>
      <c r="C55" s="59" t="s">
        <v>164</v>
      </c>
      <c r="D55" s="19">
        <v>3069000</v>
      </c>
      <c r="E55" s="19">
        <v>466000</v>
      </c>
      <c r="F55" s="19">
        <v>3535000</v>
      </c>
      <c r="G55" s="19">
        <v>3185577.96</v>
      </c>
      <c r="H55" s="19">
        <v>349422.04</v>
      </c>
      <c r="I55" s="19">
        <v>3142498.04</v>
      </c>
      <c r="J55" s="19">
        <v>43079.92</v>
      </c>
    </row>
    <row r="56" spans="1:10" ht="12.75">
      <c r="A56" s="60" t="s">
        <v>163</v>
      </c>
      <c r="B56" s="60" t="s">
        <v>165</v>
      </c>
      <c r="C56" s="61" t="s">
        <v>166</v>
      </c>
      <c r="D56" s="15">
        <v>3069000</v>
      </c>
      <c r="E56" s="15">
        <v>466000</v>
      </c>
      <c r="F56" s="15">
        <v>3535000</v>
      </c>
      <c r="G56" s="15">
        <v>3185577.96</v>
      </c>
      <c r="H56" s="15">
        <v>349422.04</v>
      </c>
      <c r="I56" s="15">
        <v>3142498.04</v>
      </c>
      <c r="J56" s="15">
        <v>43079.92</v>
      </c>
    </row>
    <row r="57" spans="1:10" ht="12.75">
      <c r="A57" s="57" t="s">
        <v>167</v>
      </c>
      <c r="B57" s="58"/>
      <c r="C57" s="59" t="s">
        <v>168</v>
      </c>
      <c r="D57" s="19">
        <v>286000</v>
      </c>
      <c r="E57" s="19">
        <v>702046.25</v>
      </c>
      <c r="F57" s="19">
        <v>988046.25</v>
      </c>
      <c r="G57" s="19">
        <v>273452.78</v>
      </c>
      <c r="H57" s="19">
        <v>714593.47</v>
      </c>
      <c r="I57" s="19">
        <v>273452.78</v>
      </c>
      <c r="J57" s="19">
        <v>0</v>
      </c>
    </row>
    <row r="58" spans="1:10" ht="12.75">
      <c r="A58" s="60" t="s">
        <v>167</v>
      </c>
      <c r="B58" s="60" t="s">
        <v>169</v>
      </c>
      <c r="C58" s="61" t="s">
        <v>170</v>
      </c>
      <c r="D58" s="15">
        <v>286000</v>
      </c>
      <c r="E58" s="15">
        <v>702046.25</v>
      </c>
      <c r="F58" s="15">
        <v>988046.25</v>
      </c>
      <c r="G58" s="15">
        <v>273452.78</v>
      </c>
      <c r="H58" s="15">
        <v>714593.47</v>
      </c>
      <c r="I58" s="15">
        <v>273452.78</v>
      </c>
      <c r="J58" s="15">
        <v>0</v>
      </c>
    </row>
    <row r="59" spans="1:10" ht="12.75">
      <c r="A59" s="57" t="s">
        <v>171</v>
      </c>
      <c r="B59" s="58"/>
      <c r="C59" s="59" t="s">
        <v>172</v>
      </c>
      <c r="D59" s="19">
        <v>16902000</v>
      </c>
      <c r="E59" s="19">
        <v>27024315.98</v>
      </c>
      <c r="F59" s="19">
        <v>43926315.98</v>
      </c>
      <c r="G59" s="19">
        <v>25924449.1</v>
      </c>
      <c r="H59" s="19">
        <v>18001866.88</v>
      </c>
      <c r="I59" s="19">
        <v>21592622.2</v>
      </c>
      <c r="J59" s="19">
        <v>4331826.9</v>
      </c>
    </row>
    <row r="60" spans="1:10" ht="12.75">
      <c r="A60" s="60" t="s">
        <v>171</v>
      </c>
      <c r="B60" s="60" t="s">
        <v>173</v>
      </c>
      <c r="C60" s="61" t="s">
        <v>174</v>
      </c>
      <c r="D60" s="15">
        <v>2237000</v>
      </c>
      <c r="E60" s="15">
        <v>0</v>
      </c>
      <c r="F60" s="15">
        <v>2237000</v>
      </c>
      <c r="G60" s="15">
        <v>2026176.05</v>
      </c>
      <c r="H60" s="15">
        <v>210823.95</v>
      </c>
      <c r="I60" s="15">
        <v>1939714.25</v>
      </c>
      <c r="J60" s="15">
        <v>86461.8</v>
      </c>
    </row>
    <row r="61" spans="1:10" ht="12.75">
      <c r="A61" s="60" t="s">
        <v>171</v>
      </c>
      <c r="B61" s="60" t="s">
        <v>175</v>
      </c>
      <c r="C61" s="61" t="s">
        <v>176</v>
      </c>
      <c r="D61" s="15">
        <v>14424000</v>
      </c>
      <c r="E61" s="15">
        <v>26806815.98</v>
      </c>
      <c r="F61" s="15">
        <v>41230815.98</v>
      </c>
      <c r="G61" s="15">
        <v>23493912.71</v>
      </c>
      <c r="H61" s="15">
        <v>17736903.27</v>
      </c>
      <c r="I61" s="15">
        <v>19290028.36</v>
      </c>
      <c r="J61" s="15">
        <v>4203884.35</v>
      </c>
    </row>
    <row r="62" spans="1:10" ht="12.75">
      <c r="A62" s="60" t="s">
        <v>171</v>
      </c>
      <c r="B62" s="60">
        <v>813</v>
      </c>
      <c r="C62" s="63" t="s">
        <v>177</v>
      </c>
      <c r="D62" s="15">
        <v>241000</v>
      </c>
      <c r="E62" s="15">
        <v>217500</v>
      </c>
      <c r="F62" s="15">
        <v>458500</v>
      </c>
      <c r="G62" s="15">
        <v>404360.34</v>
      </c>
      <c r="H62" s="15">
        <v>54139.66</v>
      </c>
      <c r="I62" s="15">
        <v>362879.59</v>
      </c>
      <c r="J62" s="15">
        <v>41480.75</v>
      </c>
    </row>
    <row r="63" spans="1:10" ht="12.75">
      <c r="A63" s="57" t="s">
        <v>178</v>
      </c>
      <c r="B63" s="58"/>
      <c r="C63" s="59" t="s">
        <v>179</v>
      </c>
      <c r="D63" s="19">
        <v>30137100</v>
      </c>
      <c r="E63" s="19">
        <v>3045861.02</v>
      </c>
      <c r="F63" s="19">
        <v>33182961.02</v>
      </c>
      <c r="G63" s="19">
        <v>26722161.69</v>
      </c>
      <c r="H63" s="19">
        <v>6460799.33</v>
      </c>
      <c r="I63" s="19">
        <v>26318163.12</v>
      </c>
      <c r="J63" s="19">
        <v>403998.57</v>
      </c>
    </row>
    <row r="64" spans="1:10" ht="12.75">
      <c r="A64" s="60" t="s">
        <v>178</v>
      </c>
      <c r="B64" s="60" t="s">
        <v>180</v>
      </c>
      <c r="C64" s="61" t="s">
        <v>181</v>
      </c>
      <c r="D64" s="15">
        <v>17470100</v>
      </c>
      <c r="E64" s="15">
        <v>318366.37</v>
      </c>
      <c r="F64" s="15">
        <v>17788466.37</v>
      </c>
      <c r="G64" s="15">
        <v>12188743.19</v>
      </c>
      <c r="H64" s="15">
        <v>5599723.18</v>
      </c>
      <c r="I64" s="15">
        <v>12188743.19</v>
      </c>
      <c r="J64" s="15">
        <v>0</v>
      </c>
    </row>
    <row r="65" spans="1:10" ht="12.75">
      <c r="A65" s="60" t="s">
        <v>178</v>
      </c>
      <c r="B65" s="60" t="s">
        <v>182</v>
      </c>
      <c r="C65" s="61" t="s">
        <v>183</v>
      </c>
      <c r="D65" s="15">
        <v>12667000</v>
      </c>
      <c r="E65" s="15">
        <v>2727494.65</v>
      </c>
      <c r="F65" s="15">
        <v>15394494.65</v>
      </c>
      <c r="G65" s="15">
        <v>14533418.5</v>
      </c>
      <c r="H65" s="15">
        <v>861076.15</v>
      </c>
      <c r="I65" s="15">
        <v>14129419.93</v>
      </c>
      <c r="J65" s="15">
        <v>403998.57</v>
      </c>
    </row>
    <row r="66" spans="1:10" ht="12.75">
      <c r="A66" s="64"/>
      <c r="B66" s="6"/>
      <c r="C66" s="6"/>
      <c r="D66" s="166"/>
      <c r="E66" s="166"/>
      <c r="F66" s="166"/>
      <c r="G66" s="166"/>
      <c r="H66" s="166"/>
      <c r="I66" s="166"/>
      <c r="J66" s="167"/>
    </row>
    <row r="67" spans="1:10" ht="12.75">
      <c r="A67" s="181" t="s">
        <v>53</v>
      </c>
      <c r="B67" s="182"/>
      <c r="C67" s="182"/>
      <c r="D67" s="15">
        <v>31651800</v>
      </c>
      <c r="E67" s="15">
        <v>-8519500</v>
      </c>
      <c r="F67" s="15">
        <v>23132300</v>
      </c>
      <c r="G67" s="168"/>
      <c r="H67" s="15">
        <v>23132300</v>
      </c>
      <c r="I67" s="168"/>
      <c r="J67" s="168"/>
    </row>
    <row r="68" spans="1:10" ht="12.75">
      <c r="A68" s="64"/>
      <c r="B68" s="6"/>
      <c r="C68" s="6"/>
      <c r="D68" s="166"/>
      <c r="E68" s="166"/>
      <c r="F68" s="166"/>
      <c r="G68" s="166"/>
      <c r="H68" s="166"/>
      <c r="I68" s="166"/>
      <c r="J68" s="167"/>
    </row>
    <row r="69" spans="1:10" ht="12.75">
      <c r="A69" s="183" t="s">
        <v>184</v>
      </c>
      <c r="B69" s="184"/>
      <c r="C69" s="185"/>
      <c r="D69" s="19">
        <v>1079000000</v>
      </c>
      <c r="E69" s="19">
        <v>295366969.31</v>
      </c>
      <c r="F69" s="19">
        <v>1374366969.31</v>
      </c>
      <c r="G69" s="19">
        <v>1236633185.26</v>
      </c>
      <c r="H69" s="19">
        <v>137733784.05</v>
      </c>
      <c r="I69" s="19">
        <v>1166946575.73</v>
      </c>
      <c r="J69" s="19">
        <v>69686609.53</v>
      </c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86" t="s">
        <v>60</v>
      </c>
      <c r="B72" s="186"/>
      <c r="C72" s="186"/>
      <c r="D72" s="176" t="s">
        <v>445</v>
      </c>
      <c r="E72" s="176"/>
      <c r="F72" s="176"/>
      <c r="G72" s="176" t="s">
        <v>61</v>
      </c>
      <c r="H72" s="176"/>
      <c r="I72" s="176"/>
      <c r="J72" s="176"/>
    </row>
    <row r="73" spans="1:10" ht="12.75">
      <c r="A73" s="186" t="s">
        <v>62</v>
      </c>
      <c r="B73" s="186"/>
      <c r="C73" s="186"/>
      <c r="D73" s="180" t="s">
        <v>443</v>
      </c>
      <c r="E73" s="180"/>
      <c r="F73" s="180"/>
      <c r="G73" s="188" t="s">
        <v>431</v>
      </c>
      <c r="H73" s="188"/>
      <c r="I73" s="188"/>
      <c r="J73" s="188"/>
    </row>
    <row r="74" spans="1:10" ht="12.75">
      <c r="A74" s="13"/>
      <c r="B74" s="13"/>
      <c r="C74" s="13"/>
      <c r="D74" s="187" t="s">
        <v>444</v>
      </c>
      <c r="E74" s="187"/>
      <c r="F74" s="187"/>
      <c r="G74" s="176" t="s">
        <v>63</v>
      </c>
      <c r="H74" s="176"/>
      <c r="I74" s="176"/>
      <c r="J74" s="176"/>
    </row>
    <row r="75" spans="1:6" ht="12.75">
      <c r="A75" s="13"/>
      <c r="B75" s="13"/>
      <c r="C75" s="13"/>
      <c r="D75" s="13"/>
      <c r="E75" s="13"/>
      <c r="F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sheetProtection/>
  <mergeCells count="12">
    <mergeCell ref="D74:F74"/>
    <mergeCell ref="A73:C73"/>
    <mergeCell ref="D73:F73"/>
    <mergeCell ref="G74:J74"/>
    <mergeCell ref="G73:J73"/>
    <mergeCell ref="A1:F3"/>
    <mergeCell ref="A6:J6"/>
    <mergeCell ref="A67:C67"/>
    <mergeCell ref="A69:C69"/>
    <mergeCell ref="A72:C72"/>
    <mergeCell ref="D72:F72"/>
    <mergeCell ref="G72:J7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3" customWidth="1"/>
    <col min="2" max="2" width="12.8515625" style="3" bestFit="1" customWidth="1"/>
    <col min="3" max="3" width="12.8515625" style="3" customWidth="1"/>
    <col min="4" max="4" width="12.7109375" style="3" customWidth="1"/>
    <col min="5" max="10" width="12.8515625" style="3" bestFit="1" customWidth="1"/>
    <col min="11" max="11" width="12.7109375" style="3" customWidth="1"/>
    <col min="12" max="13" width="12.8515625" style="3" bestFit="1" customWidth="1"/>
    <col min="14" max="14" width="14.28125" style="3" bestFit="1" customWidth="1"/>
    <col min="15" max="16384" width="9.140625" style="3" customWidth="1"/>
  </cols>
  <sheetData>
    <row r="3" spans="1:6" ht="12.75" customHeight="1">
      <c r="A3" s="177" t="s">
        <v>0</v>
      </c>
      <c r="B3" s="177"/>
      <c r="C3" s="177"/>
      <c r="D3" s="177"/>
      <c r="E3" s="177"/>
      <c r="F3" s="177"/>
    </row>
    <row r="4" spans="1:14" ht="12.75" customHeight="1">
      <c r="A4" s="177"/>
      <c r="B4" s="177"/>
      <c r="C4" s="177"/>
      <c r="D4" s="177"/>
      <c r="E4" s="177"/>
      <c r="F4" s="177"/>
      <c r="K4" s="191"/>
      <c r="L4" s="191"/>
      <c r="M4" s="191"/>
      <c r="N4" s="191"/>
    </row>
    <row r="5" spans="1:14" ht="12.75" customHeight="1">
      <c r="A5" s="177"/>
      <c r="B5" s="177"/>
      <c r="C5" s="177"/>
      <c r="D5" s="177"/>
      <c r="E5" s="177"/>
      <c r="F5" s="177"/>
      <c r="K5" s="191"/>
      <c r="L5" s="191"/>
      <c r="M5" s="191"/>
      <c r="N5" s="191"/>
    </row>
    <row r="6" ht="12.75"/>
    <row r="7" spans="1:14" ht="15.75">
      <c r="A7" s="4" t="s">
        <v>1</v>
      </c>
      <c r="N7" s="39" t="s">
        <v>442</v>
      </c>
    </row>
    <row r="8" spans="1:14" ht="15.75">
      <c r="A8" s="192" t="s">
        <v>185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10" spans="1:14" ht="12.75">
      <c r="A10" s="189" t="s">
        <v>186</v>
      </c>
      <c r="B10" s="189" t="s">
        <v>187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ht="12.75">
      <c r="A11" s="190"/>
      <c r="B11" s="62" t="s">
        <v>188</v>
      </c>
      <c r="C11" s="62" t="s">
        <v>189</v>
      </c>
      <c r="D11" s="62" t="s">
        <v>190</v>
      </c>
      <c r="E11" s="62" t="s">
        <v>191</v>
      </c>
      <c r="F11" s="62" t="s">
        <v>192</v>
      </c>
      <c r="G11" s="62" t="s">
        <v>193</v>
      </c>
      <c r="H11" s="62" t="s">
        <v>194</v>
      </c>
      <c r="I11" s="62" t="s">
        <v>195</v>
      </c>
      <c r="J11" s="62" t="s">
        <v>196</v>
      </c>
      <c r="K11" s="62" t="s">
        <v>197</v>
      </c>
      <c r="L11" s="62" t="s">
        <v>198</v>
      </c>
      <c r="M11" s="62" t="s">
        <v>199</v>
      </c>
      <c r="N11" s="62" t="s">
        <v>200</v>
      </c>
    </row>
    <row r="12" spans="1:14" ht="12.75">
      <c r="A12" s="189" t="s">
        <v>10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12.75">
      <c r="A13" s="66" t="s">
        <v>201</v>
      </c>
      <c r="B13" s="67">
        <v>14253711.93</v>
      </c>
      <c r="C13" s="67">
        <v>20911934.07</v>
      </c>
      <c r="D13" s="67">
        <v>54884018.51</v>
      </c>
      <c r="E13" s="67">
        <v>25140700.02</v>
      </c>
      <c r="F13" s="67">
        <v>26612004.06</v>
      </c>
      <c r="G13" s="67">
        <v>23425856.87</v>
      </c>
      <c r="H13" s="67">
        <v>25017169.49</v>
      </c>
      <c r="I13" s="67">
        <v>29395823.49</v>
      </c>
      <c r="J13" s="67">
        <v>26765561.65</v>
      </c>
      <c r="K13" s="67">
        <v>27053162.24</v>
      </c>
      <c r="L13" s="67">
        <v>28436345.8</v>
      </c>
      <c r="M13" s="67">
        <v>32113013.04</v>
      </c>
      <c r="N13" s="67">
        <f aca="true" t="shared" si="0" ref="N13:N20">SUM(B13:M13)</f>
        <v>334009301.17</v>
      </c>
    </row>
    <row r="14" spans="1:14" ht="12.75">
      <c r="A14" s="66" t="s">
        <v>202</v>
      </c>
      <c r="B14" s="67">
        <v>6308068.15</v>
      </c>
      <c r="C14" s="67">
        <v>4598573.6</v>
      </c>
      <c r="D14" s="67">
        <v>5428417.9</v>
      </c>
      <c r="E14" s="67">
        <v>4999643.89</v>
      </c>
      <c r="F14" s="67">
        <v>4980521.08</v>
      </c>
      <c r="G14" s="67">
        <v>5063200.28</v>
      </c>
      <c r="H14" s="67">
        <v>4998825.98</v>
      </c>
      <c r="I14" s="67">
        <v>5133553.43</v>
      </c>
      <c r="J14" s="67">
        <v>5118633.42</v>
      </c>
      <c r="K14" s="67">
        <v>5066202.97</v>
      </c>
      <c r="L14" s="67">
        <v>5172922.34</v>
      </c>
      <c r="M14" s="67">
        <v>5741537.69</v>
      </c>
      <c r="N14" s="67">
        <f t="shared" si="0"/>
        <v>62610100.72999999</v>
      </c>
    </row>
    <row r="15" spans="1:14" ht="12.75">
      <c r="A15" s="66" t="s">
        <v>13</v>
      </c>
      <c r="B15" s="67">
        <v>3640803.16</v>
      </c>
      <c r="C15" s="67">
        <v>34085158.78</v>
      </c>
      <c r="D15" s="67">
        <v>5912755.95</v>
      </c>
      <c r="E15" s="67">
        <v>13935421.52</v>
      </c>
      <c r="F15" s="67">
        <v>26386908.86</v>
      </c>
      <c r="G15" s="67">
        <v>31714020.62</v>
      </c>
      <c r="H15" s="67">
        <v>17902846.83</v>
      </c>
      <c r="I15" s="67">
        <v>2897763.55</v>
      </c>
      <c r="J15" s="67">
        <v>22091844.48</v>
      </c>
      <c r="K15" s="67">
        <v>26642325.3</v>
      </c>
      <c r="L15" s="67">
        <v>-6893068.98</v>
      </c>
      <c r="M15" s="67">
        <v>28597817.46</v>
      </c>
      <c r="N15" s="67">
        <f t="shared" si="0"/>
        <v>206914597.53000003</v>
      </c>
    </row>
    <row r="16" spans="1:14" ht="12.75">
      <c r="A16" s="66" t="s">
        <v>203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/>
      <c r="M16" s="67"/>
      <c r="N16" s="67">
        <f t="shared" si="0"/>
        <v>0</v>
      </c>
    </row>
    <row r="17" spans="1:14" ht="12.75">
      <c r="A17" s="66" t="s">
        <v>204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/>
      <c r="M17" s="67"/>
      <c r="N17" s="67">
        <f t="shared" si="0"/>
        <v>0</v>
      </c>
    </row>
    <row r="18" spans="1:14" ht="12.75">
      <c r="A18" s="66" t="s">
        <v>14</v>
      </c>
      <c r="B18" s="67">
        <v>9250063.57</v>
      </c>
      <c r="C18" s="67">
        <v>9712632.23</v>
      </c>
      <c r="D18" s="67">
        <v>10234649.7</v>
      </c>
      <c r="E18" s="67">
        <v>10063190.28</v>
      </c>
      <c r="F18" s="67">
        <v>9997388.57</v>
      </c>
      <c r="G18" s="67">
        <v>9816527.85</v>
      </c>
      <c r="H18" s="67">
        <v>11184361.42</v>
      </c>
      <c r="I18" s="67">
        <v>10038264.16</v>
      </c>
      <c r="J18" s="67">
        <v>9673973.6</v>
      </c>
      <c r="K18" s="67">
        <v>10546091.36</v>
      </c>
      <c r="L18" s="67">
        <v>10652232.53</v>
      </c>
      <c r="M18" s="67">
        <v>12327012.86</v>
      </c>
      <c r="N18" s="67">
        <f t="shared" si="0"/>
        <v>123496388.13</v>
      </c>
    </row>
    <row r="19" spans="1:14" ht="12.75">
      <c r="A19" s="66" t="s">
        <v>15</v>
      </c>
      <c r="B19" s="67">
        <v>73304984.21</v>
      </c>
      <c r="C19" s="67">
        <v>55487707.06</v>
      </c>
      <c r="D19" s="67">
        <v>50672440.62</v>
      </c>
      <c r="E19" s="67">
        <v>49540086.74</v>
      </c>
      <c r="F19" s="67">
        <v>43041472.27</v>
      </c>
      <c r="G19" s="67">
        <v>40083507.45</v>
      </c>
      <c r="H19" s="67">
        <v>57256474.15</v>
      </c>
      <c r="I19" s="67">
        <v>41254331.1</v>
      </c>
      <c r="J19" s="67">
        <v>36754657.52</v>
      </c>
      <c r="K19" s="67">
        <v>54929952.75</v>
      </c>
      <c r="L19" s="67">
        <v>45617304.94</v>
      </c>
      <c r="M19" s="67">
        <v>73169851.72</v>
      </c>
      <c r="N19" s="67">
        <f t="shared" si="0"/>
        <v>621112770.53</v>
      </c>
    </row>
    <row r="20" spans="1:14" ht="12.75">
      <c r="A20" s="66" t="s">
        <v>16</v>
      </c>
      <c r="B20" s="67">
        <v>1392574.51</v>
      </c>
      <c r="C20" s="67">
        <v>1299972.67</v>
      </c>
      <c r="D20" s="67">
        <v>985495.98</v>
      </c>
      <c r="E20" s="67">
        <v>1129564.22</v>
      </c>
      <c r="F20" s="67">
        <v>1513083.62</v>
      </c>
      <c r="G20" s="67">
        <v>2183836.99</v>
      </c>
      <c r="H20" s="67">
        <v>1256618.83</v>
      </c>
      <c r="I20" s="67">
        <v>1425732.55</v>
      </c>
      <c r="J20" s="67">
        <v>1935945.91</v>
      </c>
      <c r="K20" s="67">
        <v>1621074.83</v>
      </c>
      <c r="L20" s="67">
        <v>1563269.11</v>
      </c>
      <c r="M20" s="67">
        <v>1760430.68</v>
      </c>
      <c r="N20" s="67">
        <f t="shared" si="0"/>
        <v>18067599.900000002</v>
      </c>
    </row>
    <row r="21" spans="1:14" ht="12.75">
      <c r="A21" s="68" t="s">
        <v>205</v>
      </c>
      <c r="B21" s="69">
        <f aca="true" t="shared" si="1" ref="B21:G21">SUM(B13:B20)</f>
        <v>108150205.53</v>
      </c>
      <c r="C21" s="69">
        <f t="shared" si="1"/>
        <v>126095978.41000001</v>
      </c>
      <c r="D21" s="69">
        <f t="shared" si="1"/>
        <v>128117778.66000001</v>
      </c>
      <c r="E21" s="69">
        <f t="shared" si="1"/>
        <v>104808606.67</v>
      </c>
      <c r="F21" s="69">
        <f t="shared" si="1"/>
        <v>112531378.46000001</v>
      </c>
      <c r="G21" s="69">
        <f t="shared" si="1"/>
        <v>112286950.06</v>
      </c>
      <c r="H21" s="69">
        <f>SUM(H13:H20)</f>
        <v>117616296.7</v>
      </c>
      <c r="I21" s="69">
        <f>SUM(I13:I20)</f>
        <v>90145468.27999999</v>
      </c>
      <c r="J21" s="69">
        <f>SUM(J13:J20)</f>
        <v>102340616.58</v>
      </c>
      <c r="K21" s="69">
        <f>SUM(K13:K20)</f>
        <v>125858809.45</v>
      </c>
      <c r="L21" s="69">
        <f>SUM(L13:L20)</f>
        <v>84549005.74</v>
      </c>
      <c r="M21" s="69">
        <f>SUM(M13:M20)</f>
        <v>153709663.45</v>
      </c>
      <c r="N21" s="69">
        <f>SUM(N13:N20)</f>
        <v>1366210757.9900002</v>
      </c>
    </row>
    <row r="22" spans="1:14" ht="12.75">
      <c r="A22" s="189" t="s">
        <v>206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2.75">
      <c r="A23" s="66" t="s">
        <v>207</v>
      </c>
      <c r="B23" s="67">
        <v>4208724.87</v>
      </c>
      <c r="C23" s="67">
        <v>2397742.42</v>
      </c>
      <c r="D23" s="67">
        <v>2411839.01</v>
      </c>
      <c r="E23" s="67">
        <v>2735691.48</v>
      </c>
      <c r="F23" s="67">
        <v>2763735.98</v>
      </c>
      <c r="G23" s="67">
        <v>2814637.88</v>
      </c>
      <c r="H23" s="67">
        <v>2833173.5</v>
      </c>
      <c r="I23" s="67">
        <v>2837127.34</v>
      </c>
      <c r="J23" s="67">
        <v>2840318.64</v>
      </c>
      <c r="K23" s="67">
        <v>2882730.59</v>
      </c>
      <c r="L23" s="67">
        <v>2865262.15</v>
      </c>
      <c r="M23" s="67">
        <v>3332256.67</v>
      </c>
      <c r="N23" s="67">
        <f>SUM(B23:M23)</f>
        <v>34923240.53</v>
      </c>
    </row>
    <row r="24" spans="1:14" ht="12.75">
      <c r="A24" s="66" t="s">
        <v>208</v>
      </c>
      <c r="B24" s="67">
        <v>214238.91</v>
      </c>
      <c r="C24" s="67">
        <v>221584.87</v>
      </c>
      <c r="D24" s="67">
        <v>221348.66</v>
      </c>
      <c r="E24" s="67">
        <v>220054.76</v>
      </c>
      <c r="F24" s="67">
        <v>230503.45</v>
      </c>
      <c r="G24" s="67">
        <v>658516.84</v>
      </c>
      <c r="H24" s="67">
        <v>225068.18</v>
      </c>
      <c r="I24" s="67">
        <v>220851.13</v>
      </c>
      <c r="J24" s="67">
        <v>262083.7</v>
      </c>
      <c r="K24" s="67">
        <v>270346.87</v>
      </c>
      <c r="L24" s="67">
        <v>231477.54</v>
      </c>
      <c r="M24" s="67">
        <v>461000.12</v>
      </c>
      <c r="N24" s="67">
        <f>SUM(B24:M24)</f>
        <v>3437075.0300000007</v>
      </c>
    </row>
    <row r="25" spans="1:14" ht="12.75">
      <c r="A25" s="66" t="s">
        <v>209</v>
      </c>
      <c r="B25" s="67">
        <v>1301254.63</v>
      </c>
      <c r="C25" s="67">
        <v>31675692.11</v>
      </c>
      <c r="D25" s="67">
        <v>3775146.97</v>
      </c>
      <c r="E25" s="67">
        <v>11143101.14</v>
      </c>
      <c r="F25" s="67">
        <v>23685039.63</v>
      </c>
      <c r="G25" s="67">
        <v>29459844.53</v>
      </c>
      <c r="H25" s="67">
        <v>15178025.04</v>
      </c>
      <c r="I25" s="67">
        <v>590446.32</v>
      </c>
      <c r="J25" s="67">
        <v>20049506.87</v>
      </c>
      <c r="K25" s="67">
        <v>24488934.64</v>
      </c>
      <c r="L25" s="67">
        <v>-8349530.29</v>
      </c>
      <c r="M25" s="67">
        <v>27381148.71</v>
      </c>
      <c r="N25" s="67">
        <f>SUM(B25:M25)</f>
        <v>180378610.3</v>
      </c>
    </row>
    <row r="26" spans="1:14" ht="22.5">
      <c r="A26" s="164" t="s">
        <v>433</v>
      </c>
      <c r="B26" s="165">
        <v>10723548.65</v>
      </c>
      <c r="C26" s="165">
        <v>7566631.04</v>
      </c>
      <c r="D26" s="165">
        <v>6549787.87</v>
      </c>
      <c r="E26" s="165">
        <v>6257751.8</v>
      </c>
      <c r="F26" s="165">
        <v>5375951.76</v>
      </c>
      <c r="G26" s="165">
        <v>4878533.41</v>
      </c>
      <c r="H26" s="165">
        <v>6365413.2</v>
      </c>
      <c r="I26" s="165">
        <v>5093346.55</v>
      </c>
      <c r="J26" s="165">
        <v>4358715.39</v>
      </c>
      <c r="K26" s="165">
        <v>7007362.04</v>
      </c>
      <c r="L26" s="165">
        <v>5706662.29</v>
      </c>
      <c r="M26" s="165">
        <v>8065061.35</v>
      </c>
      <c r="N26" s="165">
        <f>SUM(B26:M26)</f>
        <v>77948765.35</v>
      </c>
    </row>
    <row r="27" spans="1:14" ht="12.75">
      <c r="A27" s="68" t="s">
        <v>434</v>
      </c>
      <c r="B27" s="69">
        <f>SUM(B23:B26)</f>
        <v>16447767.06</v>
      </c>
      <c r="C27" s="69">
        <f aca="true" t="shared" si="2" ref="C27:K27">SUM(C23:C26)</f>
        <v>41861650.44</v>
      </c>
      <c r="D27" s="69">
        <f t="shared" si="2"/>
        <v>12958122.510000002</v>
      </c>
      <c r="E27" s="69">
        <f t="shared" si="2"/>
        <v>20356599.18</v>
      </c>
      <c r="F27" s="69">
        <f t="shared" si="2"/>
        <v>32055230.82</v>
      </c>
      <c r="G27" s="69">
        <f t="shared" si="2"/>
        <v>37811532.66</v>
      </c>
      <c r="H27" s="69">
        <f t="shared" si="2"/>
        <v>24601679.919999998</v>
      </c>
      <c r="I27" s="69">
        <f t="shared" si="2"/>
        <v>8741771.34</v>
      </c>
      <c r="J27" s="69">
        <f t="shared" si="2"/>
        <v>27510624.6</v>
      </c>
      <c r="K27" s="69">
        <f t="shared" si="2"/>
        <v>34649374.14</v>
      </c>
      <c r="L27" s="69">
        <f>SUM(L23:L26)</f>
        <v>453871.6900000004</v>
      </c>
      <c r="M27" s="69">
        <f>SUM(M23:M26)</f>
        <v>39239466.85</v>
      </c>
      <c r="N27" s="163">
        <f>SUM(B27:M27)</f>
        <v>296687691.21</v>
      </c>
    </row>
    <row r="28" spans="1:14" ht="12.75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6"/>
    </row>
    <row r="29" spans="1:14" ht="12.75">
      <c r="A29" s="68" t="s">
        <v>210</v>
      </c>
      <c r="B29" s="69">
        <f aca="true" t="shared" si="3" ref="B29:J29">SUM(B21-B27)</f>
        <v>91702438.47</v>
      </c>
      <c r="C29" s="69">
        <f t="shared" si="3"/>
        <v>84234327.97000001</v>
      </c>
      <c r="D29" s="69">
        <f t="shared" si="3"/>
        <v>115159656.15</v>
      </c>
      <c r="E29" s="69">
        <f t="shared" si="3"/>
        <v>84452007.49000001</v>
      </c>
      <c r="F29" s="69">
        <f t="shared" si="3"/>
        <v>80476147.64000002</v>
      </c>
      <c r="G29" s="69">
        <f t="shared" si="3"/>
        <v>74475417.4</v>
      </c>
      <c r="H29" s="69">
        <f t="shared" si="3"/>
        <v>93014616.78</v>
      </c>
      <c r="I29" s="69">
        <f t="shared" si="3"/>
        <v>81403696.93999998</v>
      </c>
      <c r="J29" s="69">
        <f t="shared" si="3"/>
        <v>74829991.97999999</v>
      </c>
      <c r="K29" s="69">
        <f>SUM(K21-K27)</f>
        <v>91209435.31</v>
      </c>
      <c r="L29" s="69">
        <f>SUM(L21-L27)</f>
        <v>84095134.05</v>
      </c>
      <c r="M29" s="69">
        <f>SUM(M21-M27)</f>
        <v>114470196.6</v>
      </c>
      <c r="N29" s="70">
        <f>SUM(N21-N27)</f>
        <v>1069523066.7800002</v>
      </c>
    </row>
    <row r="30" ht="12.75">
      <c r="N30" s="71"/>
    </row>
    <row r="31" spans="1:14" ht="12.75">
      <c r="A31" s="3" t="s">
        <v>435</v>
      </c>
      <c r="N31" s="71"/>
    </row>
    <row r="32" ht="12.75">
      <c r="A32" s="3" t="s">
        <v>436</v>
      </c>
    </row>
    <row r="34" ht="12.75"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87" t="s">
        <v>60</v>
      </c>
      <c r="B36" s="187"/>
      <c r="C36" s="13"/>
      <c r="D36" s="13"/>
      <c r="F36" s="13"/>
      <c r="G36" s="176" t="s">
        <v>445</v>
      </c>
      <c r="H36" s="176"/>
      <c r="I36" s="176"/>
      <c r="K36" s="176" t="s">
        <v>61</v>
      </c>
      <c r="L36" s="176"/>
      <c r="M36" s="176"/>
      <c r="N36" s="176"/>
    </row>
    <row r="37" spans="1:14" ht="12.75">
      <c r="A37" s="187" t="s">
        <v>62</v>
      </c>
      <c r="B37" s="187"/>
      <c r="C37" s="13"/>
      <c r="D37" s="13"/>
      <c r="F37" s="13"/>
      <c r="G37" s="180" t="s">
        <v>443</v>
      </c>
      <c r="H37" s="180"/>
      <c r="I37" s="180"/>
      <c r="K37" s="187" t="s">
        <v>431</v>
      </c>
      <c r="L37" s="187"/>
      <c r="M37" s="187"/>
      <c r="N37" s="187"/>
    </row>
    <row r="38" spans="1:14" ht="12.75">
      <c r="A38" s="13"/>
      <c r="B38" s="13"/>
      <c r="C38" s="13"/>
      <c r="D38" s="13"/>
      <c r="F38" s="13"/>
      <c r="G38" s="187" t="s">
        <v>444</v>
      </c>
      <c r="H38" s="187"/>
      <c r="I38" s="187"/>
      <c r="K38" s="176" t="s">
        <v>63</v>
      </c>
      <c r="L38" s="176"/>
      <c r="M38" s="176"/>
      <c r="N38" s="176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/>
  <mergeCells count="16">
    <mergeCell ref="K38:N38"/>
    <mergeCell ref="A3:F5"/>
    <mergeCell ref="K4:N5"/>
    <mergeCell ref="A8:N8"/>
    <mergeCell ref="A10:A11"/>
    <mergeCell ref="B10:N10"/>
    <mergeCell ref="A28:N28"/>
    <mergeCell ref="G36:I36"/>
    <mergeCell ref="G37:I37"/>
    <mergeCell ref="G38:I38"/>
    <mergeCell ref="A12:N12"/>
    <mergeCell ref="A22:N22"/>
    <mergeCell ref="K37:N37"/>
    <mergeCell ref="A36:B36"/>
    <mergeCell ref="A37:B37"/>
    <mergeCell ref="K36:N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41.421875" style="3" customWidth="1"/>
    <col min="2" max="5" width="14.140625" style="3" customWidth="1"/>
    <col min="6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77"/>
    </row>
    <row r="2" spans="1:5" ht="12.75" customHeight="1">
      <c r="A2" s="177"/>
      <c r="B2" s="177"/>
      <c r="C2" s="177"/>
      <c r="D2" s="177"/>
      <c r="E2" s="177"/>
    </row>
    <row r="3" spans="1:5" ht="12.75">
      <c r="A3" s="177"/>
      <c r="B3" s="177"/>
      <c r="C3" s="177"/>
      <c r="D3" s="177"/>
      <c r="E3" s="177"/>
    </row>
    <row r="4" ht="12.75" customHeight="1">
      <c r="F4" s="72"/>
    </row>
    <row r="6" spans="1:5" ht="15.75">
      <c r="A6" s="4" t="s">
        <v>1</v>
      </c>
      <c r="E6" s="39" t="s">
        <v>442</v>
      </c>
    </row>
    <row r="7" spans="1:5" ht="12.75" customHeight="1">
      <c r="A7" s="55" t="s">
        <v>211</v>
      </c>
      <c r="B7" s="73"/>
      <c r="C7" s="73"/>
      <c r="D7" s="73"/>
      <c r="E7" s="73"/>
    </row>
    <row r="9" spans="1:5" ht="42">
      <c r="A9" s="59" t="s">
        <v>212</v>
      </c>
      <c r="B9" s="74" t="s">
        <v>213</v>
      </c>
      <c r="C9" s="74" t="s">
        <v>214</v>
      </c>
      <c r="D9" s="74" t="s">
        <v>215</v>
      </c>
      <c r="E9" s="74" t="s">
        <v>216</v>
      </c>
    </row>
    <row r="10" spans="1:5" ht="12.75">
      <c r="A10" s="75" t="s">
        <v>217</v>
      </c>
      <c r="B10" s="76">
        <v>44275950</v>
      </c>
      <c r="C10" s="76">
        <v>44275950</v>
      </c>
      <c r="D10" s="76">
        <v>44275950</v>
      </c>
      <c r="E10" s="76">
        <v>239598266.81</v>
      </c>
    </row>
    <row r="11" spans="1:5" ht="12.75">
      <c r="A11" s="77" t="s">
        <v>218</v>
      </c>
      <c r="B11" s="78">
        <v>30998300</v>
      </c>
      <c r="C11" s="78">
        <v>30998300</v>
      </c>
      <c r="D11" s="78">
        <v>30998300</v>
      </c>
      <c r="E11" s="78">
        <v>34923240.53</v>
      </c>
    </row>
    <row r="12" spans="1:5" ht="12.75">
      <c r="A12" s="77" t="s">
        <v>219</v>
      </c>
      <c r="B12" s="78">
        <v>30387300</v>
      </c>
      <c r="C12" s="78">
        <v>30387300</v>
      </c>
      <c r="D12" s="78">
        <v>30387300</v>
      </c>
      <c r="E12" s="78">
        <v>33745864.98</v>
      </c>
    </row>
    <row r="13" spans="1:5" ht="12.75">
      <c r="A13" s="77" t="s">
        <v>220</v>
      </c>
      <c r="B13" s="78">
        <v>568000</v>
      </c>
      <c r="C13" s="78">
        <v>568000</v>
      </c>
      <c r="D13" s="78">
        <v>568000</v>
      </c>
      <c r="E13" s="78">
        <v>1097755.06</v>
      </c>
    </row>
    <row r="14" spans="1:5" ht="12.75">
      <c r="A14" s="77" t="s">
        <v>221</v>
      </c>
      <c r="B14" s="78">
        <v>43000</v>
      </c>
      <c r="C14" s="78">
        <v>43000</v>
      </c>
      <c r="D14" s="78">
        <v>43000</v>
      </c>
      <c r="E14" s="78">
        <v>79620.49</v>
      </c>
    </row>
    <row r="15" spans="1:5" ht="24">
      <c r="A15" s="162" t="s">
        <v>222</v>
      </c>
      <c r="B15" s="78">
        <v>3000000</v>
      </c>
      <c r="C15" s="78">
        <v>3000000</v>
      </c>
      <c r="D15" s="78">
        <v>3000000</v>
      </c>
      <c r="E15" s="78">
        <v>3437075.03</v>
      </c>
    </row>
    <row r="16" spans="1:5" ht="12.75">
      <c r="A16" s="77" t="s">
        <v>13</v>
      </c>
      <c r="B16" s="78">
        <v>7050000</v>
      </c>
      <c r="C16" s="78">
        <v>7050000</v>
      </c>
      <c r="D16" s="78">
        <v>7050000</v>
      </c>
      <c r="E16" s="78">
        <v>197488425.38</v>
      </c>
    </row>
    <row r="17" spans="1:5" ht="12.75">
      <c r="A17" s="77" t="s">
        <v>223</v>
      </c>
      <c r="B17" s="78">
        <v>7050000</v>
      </c>
      <c r="C17" s="78">
        <v>7050000</v>
      </c>
      <c r="D17" s="78">
        <v>7050000</v>
      </c>
      <c r="E17" s="78">
        <v>197488425.38</v>
      </c>
    </row>
    <row r="18" spans="1:5" ht="12.75">
      <c r="A18" s="77" t="s">
        <v>16</v>
      </c>
      <c r="B18" s="78">
        <v>3227650</v>
      </c>
      <c r="C18" s="78">
        <v>3227650</v>
      </c>
      <c r="D18" s="78">
        <v>3227650</v>
      </c>
      <c r="E18" s="78">
        <v>3749525.87</v>
      </c>
    </row>
    <row r="19" spans="1:5" ht="12.75">
      <c r="A19" s="79" t="s">
        <v>224</v>
      </c>
      <c r="B19" s="76">
        <v>0</v>
      </c>
      <c r="C19" s="76">
        <v>0</v>
      </c>
      <c r="D19" s="76">
        <v>0</v>
      </c>
      <c r="E19" s="76">
        <v>0</v>
      </c>
    </row>
    <row r="20" spans="1:5" ht="12.75">
      <c r="A20" s="79" t="s">
        <v>225</v>
      </c>
      <c r="B20" s="76">
        <v>80394050</v>
      </c>
      <c r="C20" s="76">
        <v>80394050</v>
      </c>
      <c r="D20" s="76">
        <v>80394050</v>
      </c>
      <c r="E20" s="76">
        <v>93264545.87</v>
      </c>
    </row>
    <row r="21" spans="1:5" ht="12.75">
      <c r="A21" s="77" t="s">
        <v>226</v>
      </c>
      <c r="B21" s="78">
        <v>47207600</v>
      </c>
      <c r="C21" s="78">
        <v>47207600</v>
      </c>
      <c r="D21" s="78">
        <v>47207600</v>
      </c>
      <c r="E21" s="78">
        <v>57021070.74</v>
      </c>
    </row>
    <row r="22" spans="1:5" ht="12.75">
      <c r="A22" s="77" t="s">
        <v>227</v>
      </c>
      <c r="B22" s="78">
        <v>47207600</v>
      </c>
      <c r="C22" s="78">
        <v>47207600</v>
      </c>
      <c r="D22" s="78">
        <v>47207600</v>
      </c>
      <c r="E22" s="78">
        <v>57021070.74</v>
      </c>
    </row>
    <row r="23" spans="1:5" ht="12.75">
      <c r="A23" s="80" t="s">
        <v>228</v>
      </c>
      <c r="B23" s="78">
        <v>33186450</v>
      </c>
      <c r="C23" s="78">
        <v>33186450</v>
      </c>
      <c r="D23" s="78">
        <v>33186450</v>
      </c>
      <c r="E23" s="78">
        <v>36243475.13</v>
      </c>
    </row>
    <row r="24" spans="1:5" ht="12.75">
      <c r="A24" s="75" t="s">
        <v>229</v>
      </c>
      <c r="B24" s="76">
        <v>0</v>
      </c>
      <c r="C24" s="76">
        <v>0</v>
      </c>
      <c r="D24" s="76">
        <v>0</v>
      </c>
      <c r="E24" s="76">
        <v>0</v>
      </c>
    </row>
    <row r="25" spans="1:5" ht="12.75">
      <c r="A25" s="75" t="s">
        <v>230</v>
      </c>
      <c r="B25" s="76">
        <v>0</v>
      </c>
      <c r="C25" s="76">
        <v>0</v>
      </c>
      <c r="D25" s="76">
        <v>0</v>
      </c>
      <c r="E25" s="76">
        <v>16763342.5</v>
      </c>
    </row>
    <row r="26" spans="1:5" ht="24">
      <c r="A26" s="81" t="s">
        <v>231</v>
      </c>
      <c r="B26" s="76">
        <v>0</v>
      </c>
      <c r="C26" s="76">
        <v>0</v>
      </c>
      <c r="D26" s="76">
        <v>0</v>
      </c>
      <c r="E26" s="76">
        <v>0</v>
      </c>
    </row>
    <row r="27" spans="1:5" ht="24">
      <c r="A27" s="81" t="s">
        <v>232</v>
      </c>
      <c r="B27" s="76">
        <v>0</v>
      </c>
      <c r="C27" s="76">
        <v>0</v>
      </c>
      <c r="D27" s="76">
        <v>0</v>
      </c>
      <c r="E27" s="76">
        <v>0</v>
      </c>
    </row>
    <row r="28" spans="1:5" ht="24">
      <c r="A28" s="82" t="s">
        <v>233</v>
      </c>
      <c r="B28" s="76">
        <v>124670000</v>
      </c>
      <c r="C28" s="76">
        <v>124670000</v>
      </c>
      <c r="D28" s="76">
        <v>124670000</v>
      </c>
      <c r="E28" s="76">
        <v>316099470.18</v>
      </c>
    </row>
    <row r="29" ht="12.75">
      <c r="D29" s="3" t="s">
        <v>234</v>
      </c>
    </row>
    <row r="31" spans="1:5" ht="48">
      <c r="A31" s="79" t="s">
        <v>235</v>
      </c>
      <c r="B31" s="83" t="s">
        <v>236</v>
      </c>
      <c r="C31" s="83" t="s">
        <v>237</v>
      </c>
      <c r="D31" s="83" t="s">
        <v>238</v>
      </c>
      <c r="E31" s="83" t="s">
        <v>239</v>
      </c>
    </row>
    <row r="32" spans="1:5" ht="12.75">
      <c r="A32" s="75" t="s">
        <v>240</v>
      </c>
      <c r="B32" s="76">
        <v>40773800</v>
      </c>
      <c r="C32" s="76">
        <v>53510800</v>
      </c>
      <c r="D32" s="76">
        <v>47858441.01</v>
      </c>
      <c r="E32" s="76">
        <v>47725285.05</v>
      </c>
    </row>
    <row r="33" spans="1:5" ht="12.75">
      <c r="A33" s="77" t="s">
        <v>46</v>
      </c>
      <c r="B33" s="78">
        <v>40338800</v>
      </c>
      <c r="C33" s="78">
        <v>53075800</v>
      </c>
      <c r="D33" s="78">
        <v>47835428.41</v>
      </c>
      <c r="E33" s="78">
        <v>47719134.45</v>
      </c>
    </row>
    <row r="34" spans="1:5" ht="12.75">
      <c r="A34" s="77" t="s">
        <v>50</v>
      </c>
      <c r="B34" s="78">
        <v>435000</v>
      </c>
      <c r="C34" s="78">
        <v>435000</v>
      </c>
      <c r="D34" s="78">
        <v>23012.6</v>
      </c>
      <c r="E34" s="78">
        <v>6150.6</v>
      </c>
    </row>
    <row r="35" spans="1:5" ht="12.75">
      <c r="A35" s="75" t="s">
        <v>241</v>
      </c>
      <c r="B35" s="76">
        <v>61665000</v>
      </c>
      <c r="C35" s="76">
        <v>67930000</v>
      </c>
      <c r="D35" s="76">
        <v>64415686.39</v>
      </c>
      <c r="E35" s="76">
        <v>63998630.41</v>
      </c>
    </row>
    <row r="36" spans="1:5" ht="12.75">
      <c r="A36" s="77" t="s">
        <v>242</v>
      </c>
      <c r="B36" s="78">
        <v>48210000</v>
      </c>
      <c r="C36" s="78">
        <v>53475000</v>
      </c>
      <c r="D36" s="78">
        <v>50351703.68</v>
      </c>
      <c r="E36" s="78">
        <v>50351703.68</v>
      </c>
    </row>
    <row r="37" spans="1:5" ht="12.75">
      <c r="A37" s="77" t="s">
        <v>243</v>
      </c>
      <c r="B37" s="78">
        <v>7585000</v>
      </c>
      <c r="C37" s="78">
        <v>7585000</v>
      </c>
      <c r="D37" s="78">
        <v>7194712.5</v>
      </c>
      <c r="E37" s="78">
        <v>7194712.5</v>
      </c>
    </row>
    <row r="38" spans="1:5" ht="12.75">
      <c r="A38" s="77" t="s">
        <v>244</v>
      </c>
      <c r="B38" s="78">
        <v>5870000</v>
      </c>
      <c r="C38" s="78">
        <v>6870000</v>
      </c>
      <c r="D38" s="78">
        <v>6869270.21</v>
      </c>
      <c r="E38" s="78">
        <v>6452214.23</v>
      </c>
    </row>
    <row r="39" spans="1:5" ht="12.75">
      <c r="A39" s="77" t="s">
        <v>245</v>
      </c>
      <c r="B39" s="78">
        <v>0</v>
      </c>
      <c r="C39" s="78">
        <v>0</v>
      </c>
      <c r="D39" s="78">
        <v>0</v>
      </c>
      <c r="E39" s="78">
        <v>0</v>
      </c>
    </row>
    <row r="40" spans="1:5" ht="24">
      <c r="A40" s="82" t="s">
        <v>246</v>
      </c>
      <c r="B40" s="76">
        <v>26441200</v>
      </c>
      <c r="C40" s="76">
        <v>19456200</v>
      </c>
      <c r="D40" s="76">
        <v>0</v>
      </c>
      <c r="E40" s="76">
        <v>0</v>
      </c>
    </row>
    <row r="41" spans="1:5" ht="24">
      <c r="A41" s="82" t="s">
        <v>247</v>
      </c>
      <c r="B41" s="76">
        <v>128880000</v>
      </c>
      <c r="C41" s="76">
        <v>140897000</v>
      </c>
      <c r="D41" s="76">
        <v>112274127.4</v>
      </c>
      <c r="E41" s="76">
        <v>111723915.46</v>
      </c>
    </row>
    <row r="42" spans="1:5" ht="24">
      <c r="A42" s="82" t="s">
        <v>248</v>
      </c>
      <c r="B42" s="76">
        <f>SUM(B28-B41)</f>
        <v>-4210000</v>
      </c>
      <c r="C42" s="76">
        <f>SUM(C28-C41)</f>
        <v>-16227000</v>
      </c>
      <c r="D42" s="76">
        <f>SUM(E28-D41)</f>
        <v>203825342.78</v>
      </c>
      <c r="E42" s="76">
        <f>SUM(E28-E41)</f>
        <v>204375554.72000003</v>
      </c>
    </row>
    <row r="44" s="13" customFormat="1" ht="12.75"/>
    <row r="45" spans="1:5" s="13" customFormat="1" ht="12.75">
      <c r="A45" s="53" t="s">
        <v>60</v>
      </c>
      <c r="B45" s="176" t="s">
        <v>445</v>
      </c>
      <c r="C45" s="176"/>
      <c r="D45" s="176"/>
      <c r="E45" s="176"/>
    </row>
    <row r="46" spans="1:5" s="13" customFormat="1" ht="12.75">
      <c r="A46" s="53" t="s">
        <v>62</v>
      </c>
      <c r="B46" s="176" t="s">
        <v>443</v>
      </c>
      <c r="C46" s="176"/>
      <c r="D46" s="176"/>
      <c r="E46" s="176"/>
    </row>
    <row r="47" spans="1:5" s="13" customFormat="1" ht="12.75">
      <c r="A47" s="53"/>
      <c r="B47" s="176" t="s">
        <v>444</v>
      </c>
      <c r="C47" s="176"/>
      <c r="D47" s="176"/>
      <c r="E47" s="176"/>
    </row>
    <row r="48" s="13" customFormat="1" ht="12.75"/>
    <row r="49" s="13" customFormat="1" ht="12.75"/>
    <row r="50" s="13" customFormat="1" ht="12.75"/>
    <row r="51" spans="2:5" s="13" customFormat="1" ht="12.75">
      <c r="B51" s="176" t="s">
        <v>61</v>
      </c>
      <c r="C51" s="176"/>
      <c r="D51" s="176"/>
      <c r="E51" s="176"/>
    </row>
    <row r="52" spans="2:5" s="13" customFormat="1" ht="12.75">
      <c r="B52" s="188" t="s">
        <v>431</v>
      </c>
      <c r="C52" s="188"/>
      <c r="D52" s="188"/>
      <c r="E52" s="188"/>
    </row>
    <row r="53" spans="2:5" s="13" customFormat="1" ht="12.75">
      <c r="B53" s="176" t="s">
        <v>63</v>
      </c>
      <c r="C53" s="176"/>
      <c r="D53" s="176"/>
      <c r="E53" s="176"/>
    </row>
    <row r="54" s="13" customFormat="1" ht="12.75"/>
    <row r="55" s="13" customFormat="1" ht="12.75"/>
    <row r="56" s="13" customFormat="1" ht="12.75"/>
  </sheetData>
  <sheetProtection/>
  <mergeCells count="7">
    <mergeCell ref="B51:E51"/>
    <mergeCell ref="B53:E53"/>
    <mergeCell ref="B52:E52"/>
    <mergeCell ref="A1:E3"/>
    <mergeCell ref="B45:E45"/>
    <mergeCell ref="B46:E46"/>
    <mergeCell ref="B47:E4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34.7109375" style="3" customWidth="1"/>
    <col min="2" max="2" width="14.28125" style="3" bestFit="1" customWidth="1"/>
    <col min="3" max="3" width="3.140625" style="3" customWidth="1"/>
    <col min="4" max="4" width="39.28125" style="3" customWidth="1"/>
    <col min="5" max="5" width="13.8515625" style="3" customWidth="1"/>
    <col min="6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77"/>
    </row>
    <row r="2" spans="1:5" ht="12.75" customHeight="1">
      <c r="A2" s="177"/>
      <c r="B2" s="177"/>
      <c r="C2" s="177"/>
      <c r="D2" s="177"/>
      <c r="E2" s="177"/>
    </row>
    <row r="3" spans="1:5" ht="12.75" customHeight="1">
      <c r="A3" s="177"/>
      <c r="B3" s="177"/>
      <c r="C3" s="177"/>
      <c r="D3" s="177"/>
      <c r="E3" s="177"/>
    </row>
    <row r="4" ht="12.75"/>
    <row r="5" spans="4:7" ht="12.75" customHeight="1">
      <c r="D5" s="72"/>
      <c r="E5" s="72"/>
      <c r="F5" s="72"/>
      <c r="G5" s="72"/>
    </row>
    <row r="6" spans="1:5" ht="15.75">
      <c r="A6" s="4" t="s">
        <v>1</v>
      </c>
      <c r="E6" s="39" t="s">
        <v>442</v>
      </c>
    </row>
    <row r="7" spans="1:5" s="2" customFormat="1" ht="8.25">
      <c r="A7" s="84"/>
      <c r="E7" s="85"/>
    </row>
    <row r="8" spans="1:5" ht="15" customHeight="1">
      <c r="A8" s="197" t="s">
        <v>249</v>
      </c>
      <c r="B8" s="197"/>
      <c r="C8" s="197"/>
      <c r="D8" s="197"/>
      <c r="E8" s="197"/>
    </row>
    <row r="9" spans="1:5" ht="15" customHeight="1">
      <c r="A9" s="197"/>
      <c r="B9" s="197"/>
      <c r="C9" s="197"/>
      <c r="D9" s="197"/>
      <c r="E9" s="197"/>
    </row>
    <row r="12" spans="1:5" ht="12.75">
      <c r="A12" s="86" t="s">
        <v>3</v>
      </c>
      <c r="B12" s="87">
        <f>SUM(B14,B16,B18)</f>
        <v>361761921.22</v>
      </c>
      <c r="C12" s="88"/>
      <c r="D12" s="86" t="s">
        <v>36</v>
      </c>
      <c r="E12" s="87">
        <f>SUM(E14,E16,E18)</f>
        <v>153976971.48000002</v>
      </c>
    </row>
    <row r="13" spans="2:5" ht="12.75">
      <c r="B13" s="89"/>
      <c r="D13" s="90"/>
      <c r="E13" s="91"/>
    </row>
    <row r="14" spans="1:5" ht="12.75">
      <c r="A14" s="92" t="s">
        <v>250</v>
      </c>
      <c r="B14" s="93">
        <v>316099470.18</v>
      </c>
      <c r="C14" s="94"/>
      <c r="D14" s="92" t="s">
        <v>251</v>
      </c>
      <c r="E14" s="93">
        <v>102762541.39</v>
      </c>
    </row>
    <row r="15" spans="2:5" ht="12.75">
      <c r="B15" s="89"/>
      <c r="D15" s="90"/>
      <c r="E15" s="91"/>
    </row>
    <row r="16" spans="1:5" ht="12.75">
      <c r="A16" s="92" t="s">
        <v>252</v>
      </c>
      <c r="B16" s="93">
        <v>0</v>
      </c>
      <c r="C16" s="94"/>
      <c r="D16" s="92" t="s">
        <v>252</v>
      </c>
      <c r="E16" s="93">
        <v>0</v>
      </c>
    </row>
    <row r="17" spans="2:5" ht="12.75">
      <c r="B17" s="89"/>
      <c r="D17" s="90"/>
      <c r="E17" s="91"/>
    </row>
    <row r="18" spans="1:5" ht="12.75">
      <c r="A18" s="92" t="s">
        <v>253</v>
      </c>
      <c r="B18" s="93">
        <v>45662451.04</v>
      </c>
      <c r="C18" s="94"/>
      <c r="D18" s="92" t="s">
        <v>253</v>
      </c>
      <c r="E18" s="93">
        <v>51214430.09</v>
      </c>
    </row>
    <row r="19" spans="2:5" ht="12.75">
      <c r="B19" s="89"/>
      <c r="D19" s="90"/>
      <c r="E19" s="91"/>
    </row>
    <row r="20" spans="2:5" ht="12.75">
      <c r="B20" s="89"/>
      <c r="D20" s="90"/>
      <c r="E20" s="91"/>
    </row>
    <row r="21" spans="2:5" ht="12.75">
      <c r="B21" s="89"/>
      <c r="D21" s="90"/>
      <c r="E21" s="91"/>
    </row>
    <row r="22" spans="1:5" ht="12.75">
      <c r="A22" s="86" t="s">
        <v>254</v>
      </c>
      <c r="B22" s="87">
        <f>SUM(B24,B26,B28)</f>
        <v>1118634610.83</v>
      </c>
      <c r="C22" s="88"/>
      <c r="D22" s="86" t="s">
        <v>255</v>
      </c>
      <c r="E22" s="87">
        <f>SUM(E24,E26,E28)</f>
        <v>1351887114.73</v>
      </c>
    </row>
    <row r="23" spans="2:5" ht="12.75">
      <c r="B23" s="89"/>
      <c r="D23" s="90"/>
      <c r="E23" s="91"/>
    </row>
    <row r="24" spans="1:5" ht="12.75">
      <c r="A24" s="92" t="s">
        <v>256</v>
      </c>
      <c r="B24" s="93">
        <v>0</v>
      </c>
      <c r="C24" s="94"/>
      <c r="D24" s="92" t="s">
        <v>256</v>
      </c>
      <c r="E24" s="93">
        <v>0</v>
      </c>
    </row>
    <row r="25" spans="2:5" ht="12.75">
      <c r="B25" s="89"/>
      <c r="D25" s="90"/>
      <c r="E25" s="91"/>
    </row>
    <row r="26" spans="1:5" ht="12.75">
      <c r="A26" s="92" t="s">
        <v>257</v>
      </c>
      <c r="B26" s="93">
        <v>455838.05</v>
      </c>
      <c r="C26" s="94"/>
      <c r="D26" s="92" t="s">
        <v>257</v>
      </c>
      <c r="E26" s="93">
        <v>239673.66</v>
      </c>
    </row>
    <row r="27" spans="2:5" ht="12.75">
      <c r="B27" s="89"/>
      <c r="D27" s="90"/>
      <c r="E27" s="91"/>
    </row>
    <row r="28" spans="1:5" ht="12.75">
      <c r="A28" s="92" t="s">
        <v>258</v>
      </c>
      <c r="B28" s="93">
        <v>1118178772.78</v>
      </c>
      <c r="C28" s="94"/>
      <c r="D28" s="92" t="s">
        <v>258</v>
      </c>
      <c r="E28" s="93">
        <v>1351647441.07</v>
      </c>
    </row>
    <row r="29" spans="2:5" ht="12.75">
      <c r="B29" s="89"/>
      <c r="E29" s="89"/>
    </row>
    <row r="30" spans="2:5" ht="12.75">
      <c r="B30" s="89"/>
      <c r="E30" s="89"/>
    </row>
    <row r="31" spans="2:5" ht="12.75">
      <c r="B31" s="89"/>
      <c r="E31" s="89"/>
    </row>
    <row r="32" spans="1:5" ht="12.75">
      <c r="A32" s="86" t="s">
        <v>184</v>
      </c>
      <c r="B32" s="87">
        <f>SUM(B12,B22)</f>
        <v>1480396532.05</v>
      </c>
      <c r="C32" s="95"/>
      <c r="D32" s="86" t="s">
        <v>184</v>
      </c>
      <c r="E32" s="87">
        <f>SUM(E12,E22)</f>
        <v>1505864086.21</v>
      </c>
    </row>
    <row r="36" spans="1:5" ht="12.75">
      <c r="A36" s="198" t="s">
        <v>259</v>
      </c>
      <c r="B36" s="199"/>
      <c r="C36" s="199"/>
      <c r="D36" s="199"/>
      <c r="E36" s="199"/>
    </row>
    <row r="37" spans="1:5" ht="12.75">
      <c r="A37" s="90"/>
      <c r="B37" s="90"/>
      <c r="C37" s="90"/>
      <c r="D37" s="90"/>
      <c r="E37" s="90"/>
    </row>
    <row r="38" spans="1:5" ht="12.75">
      <c r="A38" s="86" t="s">
        <v>260</v>
      </c>
      <c r="B38" s="90"/>
      <c r="C38" s="90"/>
      <c r="D38" s="90"/>
      <c r="E38" s="87">
        <f>E22</f>
        <v>1351887114.73</v>
      </c>
    </row>
    <row r="39" s="2" customFormat="1" ht="8.25">
      <c r="E39" s="96"/>
    </row>
    <row r="40" spans="1:5" ht="12.75">
      <c r="A40" s="86" t="s">
        <v>261</v>
      </c>
      <c r="B40" s="90"/>
      <c r="C40" s="90"/>
      <c r="D40" s="90"/>
      <c r="E40" s="87">
        <v>846524.53</v>
      </c>
    </row>
    <row r="41" s="2" customFormat="1" ht="8.25">
      <c r="E41" s="96"/>
    </row>
    <row r="42" spans="1:5" ht="12.75">
      <c r="A42" s="86" t="s">
        <v>262</v>
      </c>
      <c r="B42" s="90"/>
      <c r="C42" s="90"/>
      <c r="D42" s="90"/>
      <c r="E42" s="87">
        <f>SUM(E38-E40)</f>
        <v>1351040590.2</v>
      </c>
    </row>
    <row r="43" s="2" customFormat="1" ht="8.25">
      <c r="E43" s="96"/>
    </row>
    <row r="44" spans="1:5" ht="12.75">
      <c r="A44" s="86" t="s">
        <v>263</v>
      </c>
      <c r="B44" s="90"/>
      <c r="C44" s="90"/>
      <c r="D44" s="90"/>
      <c r="E44" s="87">
        <v>9511586.01</v>
      </c>
    </row>
    <row r="45" s="2" customFormat="1" ht="8.25">
      <c r="E45" s="96"/>
    </row>
    <row r="46" spans="1:5" ht="12.75">
      <c r="A46" s="86" t="s">
        <v>264</v>
      </c>
      <c r="B46" s="90"/>
      <c r="C46" s="90"/>
      <c r="D46" s="90"/>
      <c r="E46" s="87">
        <f>SUM(E42-E44)</f>
        <v>1341529004.19</v>
      </c>
    </row>
    <row r="50" s="13" customFormat="1" ht="12.75"/>
    <row r="51" spans="1:6" s="13" customFormat="1" ht="12.75">
      <c r="A51" s="97" t="s">
        <v>60</v>
      </c>
      <c r="C51" s="98"/>
      <c r="D51" s="56" t="s">
        <v>445</v>
      </c>
      <c r="E51" s="99"/>
      <c r="F51" s="99"/>
    </row>
    <row r="52" spans="1:6" s="13" customFormat="1" ht="12.75">
      <c r="A52" s="97" t="s">
        <v>62</v>
      </c>
      <c r="C52" s="98"/>
      <c r="D52" s="56" t="s">
        <v>443</v>
      </c>
      <c r="E52" s="99"/>
      <c r="F52" s="99"/>
    </row>
    <row r="53" spans="4:6" s="13" customFormat="1" ht="12.75">
      <c r="D53" s="56" t="s">
        <v>444</v>
      </c>
      <c r="F53" s="56"/>
    </row>
    <row r="54" s="13" customFormat="1" ht="12.75"/>
    <row r="55" s="13" customFormat="1" ht="12.75"/>
    <row r="56" spans="4:5" s="13" customFormat="1" ht="12.75">
      <c r="D56" s="56" t="s">
        <v>61</v>
      </c>
      <c r="E56" s="99"/>
    </row>
    <row r="57" spans="4:5" s="13" customFormat="1" ht="12.75">
      <c r="D57" s="65" t="s">
        <v>431</v>
      </c>
      <c r="E57" s="99"/>
    </row>
    <row r="58" spans="4:5" s="13" customFormat="1" ht="12.75">
      <c r="D58" s="56" t="s">
        <v>63</v>
      </c>
      <c r="E58" s="100"/>
    </row>
    <row r="59" s="13" customFormat="1" ht="12.75"/>
    <row r="60" s="13" customFormat="1" ht="12.75"/>
  </sheetData>
  <sheetProtection/>
  <mergeCells count="3">
    <mergeCell ref="A1:E3"/>
    <mergeCell ref="A8:E9"/>
    <mergeCell ref="A36:E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4" width="20.7109375" style="3" customWidth="1"/>
    <col min="5" max="16384" width="9.140625" style="3" customWidth="1"/>
  </cols>
  <sheetData>
    <row r="3" spans="1:4" ht="12.75" customHeight="1">
      <c r="A3" s="177" t="s">
        <v>0</v>
      </c>
      <c r="B3" s="177"/>
      <c r="C3" s="177"/>
      <c r="D3" s="177"/>
    </row>
    <row r="4" spans="1:4" ht="12.75" customHeight="1">
      <c r="A4" s="177"/>
      <c r="B4" s="177"/>
      <c r="C4" s="177"/>
      <c r="D4" s="177"/>
    </row>
    <row r="5" spans="1:4" ht="12.75" customHeight="1">
      <c r="A5" s="177"/>
      <c r="B5" s="177"/>
      <c r="C5" s="177"/>
      <c r="D5" s="177"/>
    </row>
    <row r="6" spans="4:6" ht="12.75" customHeight="1">
      <c r="D6" s="72"/>
      <c r="E6" s="72"/>
      <c r="F6" s="72"/>
    </row>
    <row r="8" spans="1:4" ht="15.75">
      <c r="A8" s="4" t="s">
        <v>1</v>
      </c>
      <c r="D8" s="39" t="s">
        <v>442</v>
      </c>
    </row>
    <row r="9" ht="15.75">
      <c r="A9" s="4" t="s">
        <v>265</v>
      </c>
    </row>
    <row r="11" spans="1:4" ht="12.75">
      <c r="A11" s="200" t="s">
        <v>186</v>
      </c>
      <c r="B11" s="200" t="s">
        <v>266</v>
      </c>
      <c r="C11" s="201"/>
      <c r="D11" s="201"/>
    </row>
    <row r="12" spans="1:4" ht="12.75">
      <c r="A12" s="200"/>
      <c r="B12" s="101" t="s">
        <v>432</v>
      </c>
      <c r="C12" s="101" t="s">
        <v>440</v>
      </c>
      <c r="D12" s="101" t="s">
        <v>446</v>
      </c>
    </row>
    <row r="13" spans="1:4" ht="12.75">
      <c r="A13" s="102"/>
      <c r="B13" s="103"/>
      <c r="C13" s="104"/>
      <c r="D13" s="104"/>
    </row>
    <row r="14" spans="1:4" ht="12.75">
      <c r="A14" s="105" t="s">
        <v>267</v>
      </c>
      <c r="B14" s="106">
        <v>59712850.12</v>
      </c>
      <c r="C14" s="106">
        <v>54154348.85</v>
      </c>
      <c r="D14" s="106">
        <v>53011894.97</v>
      </c>
    </row>
    <row r="15" spans="1:4" ht="12.75">
      <c r="A15" s="107"/>
      <c r="B15" s="108"/>
      <c r="C15" s="109"/>
      <c r="D15" s="109"/>
    </row>
    <row r="16" spans="1:4" ht="12.75">
      <c r="A16" s="105" t="s">
        <v>268</v>
      </c>
      <c r="B16" s="106">
        <f>SUM(B18+B20-B22)</f>
        <v>472513536.16</v>
      </c>
      <c r="C16" s="106">
        <f>SUM(C18+C20-C22)</f>
        <v>486808262.46999997</v>
      </c>
      <c r="D16" s="106">
        <f>SUM(D18+D20-D22)</f>
        <v>427711699.66999996</v>
      </c>
    </row>
    <row r="17" spans="1:4" ht="12.75">
      <c r="A17" s="107"/>
      <c r="B17" s="108"/>
      <c r="C17" s="109"/>
      <c r="D17" s="109"/>
    </row>
    <row r="18" spans="1:4" ht="12.75">
      <c r="A18" s="110" t="s">
        <v>269</v>
      </c>
      <c r="B18" s="111">
        <v>491436191.72</v>
      </c>
      <c r="C18" s="112">
        <v>486971173.96</v>
      </c>
      <c r="D18" s="112">
        <v>446624289.46</v>
      </c>
    </row>
    <row r="19" spans="1:4" ht="12.75">
      <c r="A19" s="107"/>
      <c r="B19" s="108"/>
      <c r="C19" s="109"/>
      <c r="D19" s="109"/>
    </row>
    <row r="20" spans="1:4" ht="12.75">
      <c r="A20" s="110" t="s">
        <v>270</v>
      </c>
      <c r="B20" s="111">
        <v>745444.71</v>
      </c>
      <c r="C20" s="112">
        <v>102777.21</v>
      </c>
      <c r="D20" s="112">
        <v>1028185.19</v>
      </c>
    </row>
    <row r="21" spans="1:4" ht="12.75">
      <c r="A21" s="107"/>
      <c r="B21" s="108"/>
      <c r="C21" s="109"/>
      <c r="D21" s="109"/>
    </row>
    <row r="22" spans="1:4" ht="12.75">
      <c r="A22" s="110" t="s">
        <v>271</v>
      </c>
      <c r="B22" s="111">
        <v>19668100.27</v>
      </c>
      <c r="C22" s="112">
        <v>265688.7</v>
      </c>
      <c r="D22" s="112">
        <v>19940774.98</v>
      </c>
    </row>
    <row r="23" spans="1:4" ht="12.75">
      <c r="A23" s="107"/>
      <c r="B23" s="108"/>
      <c r="C23" s="109"/>
      <c r="D23" s="109"/>
    </row>
    <row r="24" spans="1:4" ht="12.75">
      <c r="A24" s="105" t="s">
        <v>272</v>
      </c>
      <c r="B24" s="106">
        <f>SUM(B14-B16)</f>
        <v>-412800686.04</v>
      </c>
      <c r="C24" s="106">
        <f>SUM(C14-C16)</f>
        <v>-432653913.61999995</v>
      </c>
      <c r="D24" s="106">
        <f>SUM(D14-D16)</f>
        <v>-374699804.6999999</v>
      </c>
    </row>
    <row r="25" spans="1:4" ht="12.75">
      <c r="A25" s="107"/>
      <c r="B25" s="108"/>
      <c r="C25" s="109"/>
      <c r="D25" s="109"/>
    </row>
    <row r="26" spans="1:4" ht="12.75">
      <c r="A26" s="110" t="s">
        <v>273</v>
      </c>
      <c r="B26" s="111">
        <v>0</v>
      </c>
      <c r="C26" s="112">
        <v>0</v>
      </c>
      <c r="D26" s="112">
        <v>0</v>
      </c>
    </row>
    <row r="27" spans="1:4" ht="12.75">
      <c r="A27" s="107"/>
      <c r="B27" s="108"/>
      <c r="C27" s="109"/>
      <c r="D27" s="109"/>
    </row>
    <row r="28" spans="1:4" ht="12.75">
      <c r="A28" s="110" t="s">
        <v>274</v>
      </c>
      <c r="B28" s="111">
        <v>0</v>
      </c>
      <c r="C28" s="112">
        <v>0</v>
      </c>
      <c r="D28" s="112">
        <v>0</v>
      </c>
    </row>
    <row r="29" spans="1:4" ht="12.75">
      <c r="A29" s="107"/>
      <c r="B29" s="108"/>
      <c r="C29" s="109"/>
      <c r="D29" s="109"/>
    </row>
    <row r="30" spans="1:4" ht="12.75">
      <c r="A30" s="113" t="s">
        <v>275</v>
      </c>
      <c r="B30" s="114">
        <f>SUM(B24+B26-B28)</f>
        <v>-412800686.04</v>
      </c>
      <c r="C30" s="114">
        <f>SUM(C24+C26-C28)</f>
        <v>-432653913.61999995</v>
      </c>
      <c r="D30" s="114">
        <f>SUM(D24+D26-D28)</f>
        <v>-374699804.6999999</v>
      </c>
    </row>
    <row r="32" ht="12.75">
      <c r="D32" s="115"/>
    </row>
    <row r="34" spans="1:4" ht="12.75">
      <c r="A34" s="200" t="s">
        <v>186</v>
      </c>
      <c r="B34" s="200"/>
      <c r="C34" s="202" t="s">
        <v>276</v>
      </c>
      <c r="D34" s="202"/>
    </row>
    <row r="35" spans="1:4" ht="12.75">
      <c r="A35" s="200"/>
      <c r="B35" s="200"/>
      <c r="C35" s="101" t="s">
        <v>277</v>
      </c>
      <c r="D35" s="101" t="s">
        <v>447</v>
      </c>
    </row>
    <row r="36" spans="1:4" ht="12.75">
      <c r="A36" s="203" t="s">
        <v>278</v>
      </c>
      <c r="B36" s="201"/>
      <c r="C36" s="116">
        <f>SUM(D30-C30)</f>
        <v>57954108.92000002</v>
      </c>
      <c r="D36" s="116">
        <f>SUM(D30-B30)</f>
        <v>38100881.34000009</v>
      </c>
    </row>
    <row r="40" spans="1:4" ht="12.75">
      <c r="A40" s="204" t="s">
        <v>279</v>
      </c>
      <c r="B40" s="205"/>
      <c r="C40" s="205"/>
      <c r="D40" s="206"/>
    </row>
    <row r="41" spans="1:4" ht="12.75">
      <c r="A41" s="207" t="s">
        <v>280</v>
      </c>
      <c r="B41" s="208"/>
      <c r="C41" s="209"/>
      <c r="D41" s="213">
        <v>0</v>
      </c>
    </row>
    <row r="42" spans="1:4" ht="12.75">
      <c r="A42" s="210"/>
      <c r="B42" s="211"/>
      <c r="C42" s="212"/>
      <c r="D42" s="214"/>
    </row>
    <row r="45" spans="1:4" ht="12.75">
      <c r="A45" s="215" t="s">
        <v>281</v>
      </c>
      <c r="B45" s="216"/>
      <c r="C45" s="216"/>
      <c r="D45" s="216"/>
    </row>
    <row r="46" spans="1:4" ht="12.75" customHeight="1">
      <c r="A46" s="217" t="s">
        <v>282</v>
      </c>
      <c r="B46" s="217"/>
      <c r="C46" s="217"/>
      <c r="D46" s="217"/>
    </row>
    <row r="47" spans="1:4" ht="12.75">
      <c r="A47" s="217"/>
      <c r="B47" s="217"/>
      <c r="C47" s="217"/>
      <c r="D47" s="217"/>
    </row>
    <row r="48" spans="1:4" ht="12.75" customHeight="1">
      <c r="A48" s="218" t="s">
        <v>283</v>
      </c>
      <c r="B48" s="218"/>
      <c r="C48" s="218"/>
      <c r="D48" s="218"/>
    </row>
    <row r="49" spans="1:4" ht="12.75">
      <c r="A49" s="119"/>
      <c r="B49" s="117"/>
      <c r="C49" s="117"/>
      <c r="D49" s="117"/>
    </row>
    <row r="50" spans="1:4" ht="12.75">
      <c r="A50" s="119"/>
      <c r="B50" s="117"/>
      <c r="C50" s="117"/>
      <c r="D50" s="117"/>
    </row>
    <row r="51" spans="3:4" s="13" customFormat="1" ht="12.75">
      <c r="C51" s="187"/>
      <c r="D51" s="187"/>
    </row>
    <row r="52" spans="1:4" s="13" customFormat="1" ht="12.75">
      <c r="A52" s="97" t="s">
        <v>60</v>
      </c>
      <c r="B52" s="176" t="s">
        <v>445</v>
      </c>
      <c r="C52" s="176"/>
      <c r="D52" s="176"/>
    </row>
    <row r="53" spans="1:4" s="13" customFormat="1" ht="12.75">
      <c r="A53" s="97" t="s">
        <v>62</v>
      </c>
      <c r="B53" s="176" t="s">
        <v>443</v>
      </c>
      <c r="C53" s="176"/>
      <c r="D53" s="176"/>
    </row>
    <row r="54" spans="2:4" s="13" customFormat="1" ht="12.75">
      <c r="B54" s="176" t="s">
        <v>444</v>
      </c>
      <c r="C54" s="176"/>
      <c r="D54" s="176"/>
    </row>
    <row r="55" s="13" customFormat="1" ht="12.75"/>
    <row r="56" s="13" customFormat="1" ht="12.75"/>
    <row r="57" spans="2:4" s="13" customFormat="1" ht="12.75">
      <c r="B57" s="176" t="s">
        <v>61</v>
      </c>
      <c r="C57" s="176"/>
      <c r="D57" s="176"/>
    </row>
    <row r="58" spans="2:4" s="13" customFormat="1" ht="12.75">
      <c r="B58" s="188" t="s">
        <v>431</v>
      </c>
      <c r="C58" s="188"/>
      <c r="D58" s="188"/>
    </row>
    <row r="59" spans="2:4" s="13" customFormat="1" ht="12.75">
      <c r="B59" s="176" t="s">
        <v>63</v>
      </c>
      <c r="C59" s="176"/>
      <c r="D59" s="176"/>
    </row>
    <row r="60" s="13" customFormat="1" ht="12.75"/>
    <row r="61" s="13" customFormat="1" ht="12.75"/>
  </sheetData>
  <sheetProtection/>
  <mergeCells count="19">
    <mergeCell ref="B57:D57"/>
    <mergeCell ref="B59:D59"/>
    <mergeCell ref="B58:D58"/>
    <mergeCell ref="C51:D51"/>
    <mergeCell ref="B52:D52"/>
    <mergeCell ref="B53:D53"/>
    <mergeCell ref="B54:D54"/>
    <mergeCell ref="A40:D40"/>
    <mergeCell ref="A41:C42"/>
    <mergeCell ref="D41:D42"/>
    <mergeCell ref="A45:D45"/>
    <mergeCell ref="A46:D47"/>
    <mergeCell ref="A48:D48"/>
    <mergeCell ref="A3:D5"/>
    <mergeCell ref="A11:A12"/>
    <mergeCell ref="B11:D11"/>
    <mergeCell ref="A34:B35"/>
    <mergeCell ref="C34:D34"/>
    <mergeCell ref="A36:B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3" customWidth="1"/>
    <col min="2" max="4" width="20.7109375" style="3" customWidth="1"/>
    <col min="5" max="16384" width="9.140625" style="3" customWidth="1"/>
  </cols>
  <sheetData>
    <row r="3" spans="1:4" ht="12.75" customHeight="1">
      <c r="A3" s="177" t="s">
        <v>0</v>
      </c>
      <c r="B3" s="177"/>
      <c r="C3" s="177"/>
      <c r="D3" s="177"/>
    </row>
    <row r="4" spans="1:4" ht="12.75" customHeight="1">
      <c r="A4" s="177"/>
      <c r="B4" s="177"/>
      <c r="C4" s="177"/>
      <c r="D4" s="177"/>
    </row>
    <row r="5" spans="1:4" ht="12.75" customHeight="1">
      <c r="A5" s="177"/>
      <c r="B5" s="177"/>
      <c r="C5" s="177"/>
      <c r="D5" s="177"/>
    </row>
    <row r="6" ht="12.75"/>
    <row r="7" spans="1:4" ht="15.75">
      <c r="A7" s="4" t="s">
        <v>1</v>
      </c>
      <c r="D7" s="39" t="s">
        <v>442</v>
      </c>
    </row>
    <row r="8" ht="15.75">
      <c r="A8" s="4" t="s">
        <v>284</v>
      </c>
    </row>
    <row r="11" spans="1:4" ht="12.75">
      <c r="A11" s="200" t="s">
        <v>186</v>
      </c>
      <c r="B11" s="200" t="s">
        <v>266</v>
      </c>
      <c r="C11" s="201"/>
      <c r="D11" s="201"/>
    </row>
    <row r="12" spans="1:4" ht="12.75">
      <c r="A12" s="200"/>
      <c r="B12" s="101" t="s">
        <v>432</v>
      </c>
      <c r="C12" s="101" t="s">
        <v>440</v>
      </c>
      <c r="D12" s="101" t="s">
        <v>446</v>
      </c>
    </row>
    <row r="13" spans="1:4" ht="12.75">
      <c r="A13" s="102"/>
      <c r="B13" s="103"/>
      <c r="C13" s="104"/>
      <c r="D13" s="104"/>
    </row>
    <row r="14" spans="1:4" ht="12.75">
      <c r="A14" s="105" t="s">
        <v>285</v>
      </c>
      <c r="B14" s="106">
        <f>SUM(B16,B18)</f>
        <v>1081915038.18</v>
      </c>
      <c r="C14" s="106">
        <f>SUM(C16,C18)</f>
        <v>1226782731.85</v>
      </c>
      <c r="D14" s="106">
        <f>SUM(D16,D18)</f>
        <v>1226782731.85</v>
      </c>
    </row>
    <row r="15" spans="1:4" ht="12.75">
      <c r="A15" s="107"/>
      <c r="B15" s="108"/>
      <c r="C15" s="109"/>
      <c r="D15" s="109"/>
    </row>
    <row r="16" spans="1:4" ht="12.75">
      <c r="A16" s="107" t="s">
        <v>286</v>
      </c>
      <c r="B16" s="108">
        <v>1081915038.18</v>
      </c>
      <c r="C16" s="109">
        <v>1226782731.85</v>
      </c>
      <c r="D16" s="109">
        <v>1226782731.85</v>
      </c>
    </row>
    <row r="17" spans="1:4" ht="12.75">
      <c r="A17" s="107"/>
      <c r="B17" s="108"/>
      <c r="C17" s="109"/>
      <c r="D17" s="109"/>
    </row>
    <row r="18" spans="1:4" ht="12.75">
      <c r="A18" s="107" t="s">
        <v>287</v>
      </c>
      <c r="B18" s="108">
        <v>0</v>
      </c>
      <c r="C18" s="109">
        <v>0</v>
      </c>
      <c r="D18" s="109">
        <v>0</v>
      </c>
    </row>
    <row r="19" spans="1:4" ht="12.75">
      <c r="A19" s="107"/>
      <c r="B19" s="108"/>
      <c r="C19" s="109"/>
      <c r="D19" s="109"/>
    </row>
    <row r="20" spans="1:4" ht="12.75">
      <c r="A20" s="105" t="s">
        <v>268</v>
      </c>
      <c r="B20" s="106">
        <f>SUM(B22+B24-B26)</f>
        <v>1113857214.93</v>
      </c>
      <c r="C20" s="106">
        <f>SUM(C22+C24-C26)</f>
        <v>1329443216.11</v>
      </c>
      <c r="D20" s="106">
        <f>SUM(D22+D24-D26)</f>
        <v>1343723271.96</v>
      </c>
    </row>
    <row r="21" spans="1:4" ht="12.75">
      <c r="A21" s="107"/>
      <c r="B21" s="108"/>
      <c r="C21" s="109"/>
      <c r="D21" s="109"/>
    </row>
    <row r="22" spans="1:4" ht="12.75">
      <c r="A22" s="110" t="s">
        <v>269</v>
      </c>
      <c r="B22" s="111">
        <v>455838.05</v>
      </c>
      <c r="C22" s="112">
        <v>287411.84</v>
      </c>
      <c r="D22" s="112">
        <v>239673.66</v>
      </c>
    </row>
    <row r="23" spans="1:4" ht="12.75">
      <c r="A23" s="107"/>
      <c r="B23" s="108"/>
      <c r="C23" s="109"/>
      <c r="D23" s="109"/>
    </row>
    <row r="24" spans="1:4" ht="12.75">
      <c r="A24" s="110" t="s">
        <v>270</v>
      </c>
      <c r="B24" s="111">
        <v>1118960842.49</v>
      </c>
      <c r="C24" s="112">
        <v>1329155804.27</v>
      </c>
      <c r="D24" s="112">
        <v>1352444972.37</v>
      </c>
    </row>
    <row r="25" spans="1:4" ht="12.75">
      <c r="A25" s="107"/>
      <c r="B25" s="108"/>
      <c r="C25" s="109"/>
      <c r="D25" s="109"/>
    </row>
    <row r="26" spans="1:4" ht="12.75">
      <c r="A26" s="110" t="s">
        <v>271</v>
      </c>
      <c r="B26" s="111">
        <v>5559465.61</v>
      </c>
      <c r="C26" s="112">
        <v>0</v>
      </c>
      <c r="D26" s="112">
        <v>8961374.07</v>
      </c>
    </row>
    <row r="27" spans="1:4" ht="12.75">
      <c r="A27" s="107"/>
      <c r="B27" s="108"/>
      <c r="C27" s="109"/>
      <c r="D27" s="109"/>
    </row>
    <row r="28" spans="1:4" ht="12.75">
      <c r="A28" s="105" t="s">
        <v>272</v>
      </c>
      <c r="B28" s="106">
        <f>SUM(B14-B20)</f>
        <v>-31942176.75</v>
      </c>
      <c r="C28" s="106">
        <f>SUM(C14-C20)</f>
        <v>-102660484.25999999</v>
      </c>
      <c r="D28" s="106">
        <f>SUM(D14-D20)</f>
        <v>-116940540.11000013</v>
      </c>
    </row>
    <row r="29" spans="1:4" ht="12.75">
      <c r="A29" s="107"/>
      <c r="B29" s="108"/>
      <c r="C29" s="109"/>
      <c r="D29" s="109"/>
    </row>
    <row r="30" spans="1:4" ht="12.75">
      <c r="A30" s="110" t="s">
        <v>274</v>
      </c>
      <c r="B30" s="111">
        <v>0</v>
      </c>
      <c r="C30" s="112">
        <v>0</v>
      </c>
      <c r="D30" s="112">
        <v>0</v>
      </c>
    </row>
    <row r="31" spans="1:4" ht="12.75">
      <c r="A31" s="107"/>
      <c r="B31" s="108"/>
      <c r="C31" s="109"/>
      <c r="D31" s="109"/>
    </row>
    <row r="32" spans="1:4" ht="12.75">
      <c r="A32" s="113" t="s">
        <v>275</v>
      </c>
      <c r="B32" s="114">
        <f>SUM(B28-B30)</f>
        <v>-31942176.75</v>
      </c>
      <c r="C32" s="114">
        <f>SUM(C28-C30)</f>
        <v>-102660484.25999999</v>
      </c>
      <c r="D32" s="114">
        <f>SUM(D28-D30)</f>
        <v>-116940540.11000013</v>
      </c>
    </row>
    <row r="36" spans="1:4" ht="12.75">
      <c r="A36" s="200" t="s">
        <v>186</v>
      </c>
      <c r="B36" s="200"/>
      <c r="C36" s="202" t="s">
        <v>276</v>
      </c>
      <c r="D36" s="202"/>
    </row>
    <row r="37" spans="1:4" ht="12.75">
      <c r="A37" s="200"/>
      <c r="B37" s="200"/>
      <c r="C37" s="101" t="s">
        <v>277</v>
      </c>
      <c r="D37" s="101" t="s">
        <v>447</v>
      </c>
    </row>
    <row r="38" spans="1:4" ht="12.75">
      <c r="A38" s="203" t="s">
        <v>278</v>
      </c>
      <c r="B38" s="201"/>
      <c r="C38" s="120">
        <f>SUM(D32-C32)</f>
        <v>-14280055.850000143</v>
      </c>
      <c r="D38" s="120">
        <f>SUM(D32-B32)</f>
        <v>-84998363.36000013</v>
      </c>
    </row>
    <row r="42" spans="1:4" ht="12.75">
      <c r="A42" s="204" t="s">
        <v>279</v>
      </c>
      <c r="B42" s="205"/>
      <c r="C42" s="205"/>
      <c r="D42" s="206"/>
    </row>
    <row r="43" spans="1:4" ht="12.75">
      <c r="A43" s="219" t="s">
        <v>288</v>
      </c>
      <c r="B43" s="220"/>
      <c r="C43" s="221"/>
      <c r="D43" s="213">
        <v>0</v>
      </c>
    </row>
    <row r="44" spans="1:4" ht="12.75">
      <c r="A44" s="222" t="s">
        <v>289</v>
      </c>
      <c r="B44" s="223"/>
      <c r="C44" s="224"/>
      <c r="D44" s="214"/>
    </row>
    <row r="46" ht="12.75" customHeight="1"/>
    <row r="47" spans="1:4" ht="12.75">
      <c r="A47" s="215" t="s">
        <v>281</v>
      </c>
      <c r="B47" s="216"/>
      <c r="C47" s="216"/>
      <c r="D47" s="216"/>
    </row>
    <row r="48" spans="1:4" ht="12.75" customHeight="1">
      <c r="A48" s="225" t="s">
        <v>282</v>
      </c>
      <c r="B48" s="225"/>
      <c r="C48" s="225"/>
      <c r="D48" s="225"/>
    </row>
    <row r="49" spans="1:4" ht="12.75">
      <c r="A49" s="225"/>
      <c r="B49" s="225"/>
      <c r="C49" s="225"/>
      <c r="D49" s="225"/>
    </row>
    <row r="50" spans="1:4" ht="12.75">
      <c r="A50" s="218" t="s">
        <v>290</v>
      </c>
      <c r="B50" s="218"/>
      <c r="C50" s="218"/>
      <c r="D50" s="218"/>
    </row>
    <row r="51" spans="1:4" ht="12.75">
      <c r="A51" s="119"/>
      <c r="B51" s="117"/>
      <c r="C51" s="117"/>
      <c r="D51" s="117"/>
    </row>
    <row r="52" spans="1:4" ht="12.75">
      <c r="A52" s="119"/>
      <c r="B52" s="117"/>
      <c r="C52" s="117"/>
      <c r="D52" s="117"/>
    </row>
    <row r="53" spans="1:4" s="13" customFormat="1" ht="12.75">
      <c r="A53" s="97" t="s">
        <v>60</v>
      </c>
      <c r="B53" s="176" t="s">
        <v>445</v>
      </c>
      <c r="C53" s="176"/>
      <c r="D53" s="176"/>
    </row>
    <row r="54" spans="1:4" s="13" customFormat="1" ht="12.75">
      <c r="A54" s="97" t="s">
        <v>62</v>
      </c>
      <c r="B54" s="176" t="s">
        <v>443</v>
      </c>
      <c r="C54" s="176"/>
      <c r="D54" s="176"/>
    </row>
    <row r="55" spans="2:4" s="13" customFormat="1" ht="12.75">
      <c r="B55" s="176" t="s">
        <v>444</v>
      </c>
      <c r="C55" s="176"/>
      <c r="D55" s="176"/>
    </row>
    <row r="56" spans="3:4" s="13" customFormat="1" ht="12.75">
      <c r="C56" s="56"/>
      <c r="D56" s="56"/>
    </row>
    <row r="57" s="13" customFormat="1" ht="12.75"/>
    <row r="58" spans="2:4" s="13" customFormat="1" ht="12.75">
      <c r="B58" s="176" t="s">
        <v>61</v>
      </c>
      <c r="C58" s="176"/>
      <c r="D58" s="176"/>
    </row>
    <row r="59" spans="2:4" s="13" customFormat="1" ht="12.75">
      <c r="B59" s="188" t="s">
        <v>431</v>
      </c>
      <c r="C59" s="188"/>
      <c r="D59" s="188"/>
    </row>
    <row r="60" spans="2:4" s="13" customFormat="1" ht="12.75">
      <c r="B60" s="176" t="s">
        <v>63</v>
      </c>
      <c r="C60" s="176"/>
      <c r="D60" s="176"/>
    </row>
    <row r="61" s="13" customFormat="1" ht="12.75"/>
  </sheetData>
  <sheetProtection/>
  <mergeCells count="19">
    <mergeCell ref="B58:D58"/>
    <mergeCell ref="B60:D60"/>
    <mergeCell ref="B59:D59"/>
    <mergeCell ref="A50:D50"/>
    <mergeCell ref="B53:D53"/>
    <mergeCell ref="B54:D54"/>
    <mergeCell ref="B55:D55"/>
    <mergeCell ref="A42:D42"/>
    <mergeCell ref="A43:C43"/>
    <mergeCell ref="D43:D44"/>
    <mergeCell ref="A44:C44"/>
    <mergeCell ref="A47:D47"/>
    <mergeCell ref="A48:D49"/>
    <mergeCell ref="A3:D5"/>
    <mergeCell ref="A11:A12"/>
    <mergeCell ref="B11:D11"/>
    <mergeCell ref="A36:B37"/>
    <mergeCell ref="C36:D36"/>
    <mergeCell ref="A38:B38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45.140625" style="3" customWidth="1"/>
    <col min="2" max="2" width="18.57421875" style="3" customWidth="1"/>
    <col min="3" max="3" width="18.28125" style="3" customWidth="1"/>
    <col min="4" max="4" width="18.7109375" style="3" customWidth="1"/>
    <col min="5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22"/>
    </row>
    <row r="2" spans="1:5" ht="12.75" customHeight="1">
      <c r="A2" s="177"/>
      <c r="B2" s="177"/>
      <c r="C2" s="177"/>
      <c r="D2" s="177"/>
      <c r="E2" s="122"/>
    </row>
    <row r="3" spans="1:5" ht="12.75" customHeight="1">
      <c r="A3" s="177"/>
      <c r="B3" s="177"/>
      <c r="C3" s="177"/>
      <c r="D3" s="177"/>
      <c r="E3" s="122"/>
    </row>
    <row r="4" ht="12.75"/>
    <row r="5" spans="1:4" ht="15.75">
      <c r="A5" s="4" t="s">
        <v>1</v>
      </c>
      <c r="D5" s="39" t="s">
        <v>442</v>
      </c>
    </row>
    <row r="6" ht="15.75">
      <c r="A6" s="4" t="s">
        <v>291</v>
      </c>
    </row>
    <row r="8" spans="1:4" ht="12.75">
      <c r="A8" s="218" t="s">
        <v>292</v>
      </c>
      <c r="B8" s="216"/>
      <c r="C8" s="216"/>
      <c r="D8" s="216"/>
    </row>
    <row r="10" spans="1:4" ht="12.75">
      <c r="A10" s="230" t="s">
        <v>293</v>
      </c>
      <c r="B10" s="226" t="s">
        <v>294</v>
      </c>
      <c r="C10" s="226" t="s">
        <v>295</v>
      </c>
      <c r="D10" s="228" t="s">
        <v>296</v>
      </c>
    </row>
    <row r="11" spans="1:4" ht="12.75">
      <c r="A11" s="231"/>
      <c r="B11" s="227"/>
      <c r="C11" s="227"/>
      <c r="D11" s="229"/>
    </row>
    <row r="12" spans="1:4" s="90" customFormat="1" ht="11.25">
      <c r="A12" s="123" t="s">
        <v>297</v>
      </c>
      <c r="B12" s="124">
        <v>1129211260</v>
      </c>
      <c r="C12" s="124">
        <v>1153655934.89</v>
      </c>
      <c r="D12" s="125">
        <f>SUM(D13,D14,D17,D20,D21)</f>
        <v>1259399296.25</v>
      </c>
    </row>
    <row r="13" spans="1:4" s="90" customFormat="1" ht="11.25">
      <c r="A13" s="126" t="s">
        <v>298</v>
      </c>
      <c r="B13" s="29">
        <v>281774500</v>
      </c>
      <c r="C13" s="29">
        <v>283216009.32</v>
      </c>
      <c r="D13" s="127">
        <v>334685019.73</v>
      </c>
    </row>
    <row r="14" spans="1:4" s="90" customFormat="1" ht="11.25">
      <c r="A14" s="126" t="s">
        <v>299</v>
      </c>
      <c r="B14" s="29">
        <v>139192400</v>
      </c>
      <c r="C14" s="29">
        <v>139192400</v>
      </c>
      <c r="D14" s="127">
        <f>SUM(D15:D16)</f>
        <v>155874646.6</v>
      </c>
    </row>
    <row r="15" spans="1:4" s="90" customFormat="1" ht="11.25">
      <c r="A15" s="126" t="s">
        <v>300</v>
      </c>
      <c r="B15" s="29">
        <v>78205900</v>
      </c>
      <c r="C15" s="29">
        <v>78205900</v>
      </c>
      <c r="D15" s="127">
        <v>91944311.27</v>
      </c>
    </row>
    <row r="16" spans="1:4" s="90" customFormat="1" ht="11.25">
      <c r="A16" s="126" t="s">
        <v>301</v>
      </c>
      <c r="B16" s="29">
        <v>60986500</v>
      </c>
      <c r="C16" s="29">
        <v>60986500</v>
      </c>
      <c r="D16" s="127">
        <v>63930335.33</v>
      </c>
    </row>
    <row r="17" spans="1:4" s="90" customFormat="1" ht="11.25">
      <c r="A17" s="126" t="s">
        <v>302</v>
      </c>
      <c r="B17" s="29">
        <v>1119000</v>
      </c>
      <c r="C17" s="29">
        <v>1119000</v>
      </c>
      <c r="D17" s="127">
        <f>SUM(D18-D19)</f>
        <v>1480461.1800000072</v>
      </c>
    </row>
    <row r="18" spans="1:4" s="90" customFormat="1" ht="11.25">
      <c r="A18" s="126" t="s">
        <v>303</v>
      </c>
      <c r="B18" s="29">
        <v>25122740</v>
      </c>
      <c r="C18" s="29">
        <v>26096598.37</v>
      </c>
      <c r="D18" s="127">
        <f>223677940.03-16763342.5</f>
        <v>206914597.53</v>
      </c>
    </row>
    <row r="19" spans="1:4" s="90" customFormat="1" ht="11.25">
      <c r="A19" s="126" t="s">
        <v>304</v>
      </c>
      <c r="B19" s="29">
        <v>24003740</v>
      </c>
      <c r="C19" s="29">
        <v>24977598.37</v>
      </c>
      <c r="D19" s="127">
        <f>222197478.85-16763342.5</f>
        <v>205434136.35</v>
      </c>
    </row>
    <row r="20" spans="1:4" s="90" customFormat="1" ht="11.25">
      <c r="A20" s="126" t="s">
        <v>305</v>
      </c>
      <c r="B20" s="29">
        <v>577764460</v>
      </c>
      <c r="C20" s="29">
        <v>596841819.26</v>
      </c>
      <c r="D20" s="127">
        <v>621112770.53</v>
      </c>
    </row>
    <row r="21" spans="1:4" s="90" customFormat="1" ht="11.25">
      <c r="A21" s="126" t="s">
        <v>306</v>
      </c>
      <c r="B21" s="29">
        <v>129360900</v>
      </c>
      <c r="C21" s="29">
        <v>133286706.31</v>
      </c>
      <c r="D21" s="127">
        <v>146246398.21</v>
      </c>
    </row>
    <row r="22" spans="1:4" s="90" customFormat="1" ht="11.25">
      <c r="A22" s="126" t="s">
        <v>307</v>
      </c>
      <c r="B22" s="29">
        <v>129360900</v>
      </c>
      <c r="C22" s="29">
        <v>133286706.31</v>
      </c>
      <c r="D22" s="45">
        <v>146246398.21</v>
      </c>
    </row>
    <row r="23" spans="1:4" s="90" customFormat="1" ht="11.25">
      <c r="A23" s="123" t="s">
        <v>224</v>
      </c>
      <c r="B23" s="124">
        <v>935000</v>
      </c>
      <c r="C23" s="124">
        <v>17858428.19</v>
      </c>
      <c r="D23" s="124">
        <f>SUM(D24,D25,D26,D27)</f>
        <v>3778557.29</v>
      </c>
    </row>
    <row r="24" spans="1:4" s="90" customFormat="1" ht="11.25">
      <c r="A24" s="126" t="s">
        <v>308</v>
      </c>
      <c r="B24" s="29">
        <v>0</v>
      </c>
      <c r="C24" s="29">
        <v>15282108.76</v>
      </c>
      <c r="D24" s="45">
        <v>448485.81</v>
      </c>
    </row>
    <row r="25" spans="1:4" s="90" customFormat="1" ht="11.25">
      <c r="A25" s="126" t="s">
        <v>309</v>
      </c>
      <c r="B25" s="29">
        <v>0</v>
      </c>
      <c r="C25" s="29">
        <v>0</v>
      </c>
      <c r="D25" s="45">
        <v>0</v>
      </c>
    </row>
    <row r="26" spans="1:4" s="90" customFormat="1" ht="11.25">
      <c r="A26" s="126" t="s">
        <v>310</v>
      </c>
      <c r="B26" s="29">
        <v>20000</v>
      </c>
      <c r="C26" s="29">
        <v>20000</v>
      </c>
      <c r="D26" s="45">
        <v>1930939.54</v>
      </c>
    </row>
    <row r="27" spans="1:4" s="90" customFormat="1" ht="11.25">
      <c r="A27" s="126" t="s">
        <v>311</v>
      </c>
      <c r="B27" s="29">
        <v>915000</v>
      </c>
      <c r="C27" s="29">
        <v>2556319.43</v>
      </c>
      <c r="D27" s="29">
        <f>SUM(D28:D29)</f>
        <v>1399131.94</v>
      </c>
    </row>
    <row r="28" spans="1:4" s="90" customFormat="1" ht="11.25">
      <c r="A28" s="126" t="s">
        <v>312</v>
      </c>
      <c r="B28" s="29">
        <v>915000</v>
      </c>
      <c r="C28" s="29">
        <v>2556319.43</v>
      </c>
      <c r="D28" s="45">
        <v>1151561.94</v>
      </c>
    </row>
    <row r="29" spans="1:4" s="90" customFormat="1" ht="11.25">
      <c r="A29" s="126" t="s">
        <v>441</v>
      </c>
      <c r="B29" s="29">
        <v>0</v>
      </c>
      <c r="C29" s="29">
        <v>0</v>
      </c>
      <c r="D29" s="45">
        <v>247570</v>
      </c>
    </row>
    <row r="30" spans="1:4" s="90" customFormat="1" ht="11.25">
      <c r="A30" s="123" t="s">
        <v>313</v>
      </c>
      <c r="B30" s="124">
        <v>915000</v>
      </c>
      <c r="C30" s="124">
        <v>2556319.43</v>
      </c>
      <c r="D30" s="124">
        <f>SUM(D23-D24-D25-D26)</f>
        <v>1399131.94</v>
      </c>
    </row>
    <row r="31" spans="1:4" s="90" customFormat="1" ht="11.25">
      <c r="A31" s="123" t="s">
        <v>314</v>
      </c>
      <c r="B31" s="124">
        <v>75150000</v>
      </c>
      <c r="C31" s="124">
        <v>75150000</v>
      </c>
      <c r="D31" s="128">
        <f>94712107.85-16763342.5</f>
        <v>77948765.35</v>
      </c>
    </row>
    <row r="32" spans="1:4" s="90" customFormat="1" ht="11.25">
      <c r="A32" s="129" t="s">
        <v>315</v>
      </c>
      <c r="B32" s="130">
        <v>1054976260</v>
      </c>
      <c r="C32" s="130">
        <v>1081062254.32</v>
      </c>
      <c r="D32" s="130">
        <f>SUM(D12+D30-D31)</f>
        <v>1182849662.8400002</v>
      </c>
    </row>
    <row r="34" spans="1:4" ht="12.75">
      <c r="A34" s="121" t="s">
        <v>316</v>
      </c>
      <c r="B34" s="226" t="s">
        <v>317</v>
      </c>
      <c r="C34" s="226" t="s">
        <v>318</v>
      </c>
      <c r="D34" s="228" t="s">
        <v>319</v>
      </c>
    </row>
    <row r="35" spans="1:4" ht="12.75">
      <c r="A35" s="105"/>
      <c r="B35" s="227"/>
      <c r="C35" s="227"/>
      <c r="D35" s="229"/>
    </row>
    <row r="36" spans="1:4" s="90" customFormat="1" ht="11.25">
      <c r="A36" s="123" t="s">
        <v>320</v>
      </c>
      <c r="B36" s="124">
        <v>1001358380</v>
      </c>
      <c r="C36" s="124">
        <v>1152132309.54</v>
      </c>
      <c r="D36" s="128">
        <v>1048767860.33</v>
      </c>
    </row>
    <row r="37" spans="1:4" s="90" customFormat="1" ht="11.25">
      <c r="A37" s="126" t="s">
        <v>321</v>
      </c>
      <c r="B37" s="29">
        <v>471891500</v>
      </c>
      <c r="C37" s="29">
        <v>530959516.44</v>
      </c>
      <c r="D37" s="45">
        <v>511064905.23</v>
      </c>
    </row>
    <row r="38" spans="1:4" s="90" customFormat="1" ht="11.25">
      <c r="A38" s="126" t="s">
        <v>322</v>
      </c>
      <c r="B38" s="29">
        <v>7721000</v>
      </c>
      <c r="C38" s="29">
        <v>7721866.27</v>
      </c>
      <c r="D38" s="45">
        <v>4843523.05</v>
      </c>
    </row>
    <row r="39" spans="1:4" s="90" customFormat="1" ht="11.25">
      <c r="A39" s="126" t="s">
        <v>323</v>
      </c>
      <c r="B39" s="29">
        <v>521745880</v>
      </c>
      <c r="C39" s="29">
        <v>613450926.83</v>
      </c>
      <c r="D39" s="45">
        <v>532859432.05</v>
      </c>
    </row>
    <row r="40" spans="1:4" s="90" customFormat="1" ht="11.25">
      <c r="A40" s="123" t="s">
        <v>324</v>
      </c>
      <c r="B40" s="124">
        <v>993637380</v>
      </c>
      <c r="C40" s="124">
        <v>1144410443.27</v>
      </c>
      <c r="D40" s="128">
        <v>1043924337.28</v>
      </c>
    </row>
    <row r="41" spans="1:4" s="90" customFormat="1" ht="11.25">
      <c r="A41" s="123" t="s">
        <v>325</v>
      </c>
      <c r="B41" s="124">
        <v>45989820</v>
      </c>
      <c r="C41" s="124">
        <v>199102359.77</v>
      </c>
      <c r="D41" s="128">
        <v>118178715.4</v>
      </c>
    </row>
    <row r="42" spans="1:4" s="90" customFormat="1" ht="11.25">
      <c r="A42" s="126" t="s">
        <v>326</v>
      </c>
      <c r="B42" s="29">
        <v>36238720</v>
      </c>
      <c r="C42" s="29">
        <v>189033759.67</v>
      </c>
      <c r="D42" s="45">
        <v>110833495.26</v>
      </c>
    </row>
    <row r="43" spans="1:4" s="90" customFormat="1" ht="11.25">
      <c r="A43" s="126" t="s">
        <v>327</v>
      </c>
      <c r="B43" s="29">
        <v>0</v>
      </c>
      <c r="C43" s="29">
        <v>0</v>
      </c>
      <c r="D43" s="45">
        <v>0</v>
      </c>
    </row>
    <row r="44" spans="1:4" s="90" customFormat="1" ht="11.25">
      <c r="A44" s="126" t="s">
        <v>328</v>
      </c>
      <c r="B44" s="29">
        <v>0</v>
      </c>
      <c r="C44" s="29">
        <v>0</v>
      </c>
      <c r="D44" s="45">
        <v>0</v>
      </c>
    </row>
    <row r="45" spans="1:4" s="90" customFormat="1" ht="11.25">
      <c r="A45" s="126" t="s">
        <v>329</v>
      </c>
      <c r="B45" s="29">
        <v>0</v>
      </c>
      <c r="C45" s="29">
        <v>0</v>
      </c>
      <c r="D45" s="45">
        <v>0</v>
      </c>
    </row>
    <row r="46" spans="1:4" s="90" customFormat="1" ht="11.25">
      <c r="A46" s="126" t="s">
        <v>330</v>
      </c>
      <c r="B46" s="29">
        <v>9751100</v>
      </c>
      <c r="C46" s="29">
        <v>10068600.1</v>
      </c>
      <c r="D46" s="45">
        <v>7345220.14</v>
      </c>
    </row>
    <row r="47" spans="1:4" s="90" customFormat="1" ht="11.25">
      <c r="A47" s="123" t="s">
        <v>331</v>
      </c>
      <c r="B47" s="124">
        <v>36238720</v>
      </c>
      <c r="C47" s="124">
        <v>189033759.67</v>
      </c>
      <c r="D47" s="128">
        <v>110833495.26</v>
      </c>
    </row>
    <row r="48" spans="1:4" s="90" customFormat="1" ht="11.25">
      <c r="A48" s="123" t="s">
        <v>332</v>
      </c>
      <c r="B48" s="124">
        <v>31651800</v>
      </c>
      <c r="C48" s="124">
        <v>23132300</v>
      </c>
      <c r="D48" s="128">
        <v>0</v>
      </c>
    </row>
    <row r="49" spans="1:4" s="90" customFormat="1" ht="11.25">
      <c r="A49" s="129" t="s">
        <v>333</v>
      </c>
      <c r="B49" s="130">
        <v>1061527900</v>
      </c>
      <c r="C49" s="130">
        <v>1356576502.94</v>
      </c>
      <c r="D49" s="131">
        <v>1154757832.54</v>
      </c>
    </row>
    <row r="52" spans="1:5" s="90" customFormat="1" ht="11.25">
      <c r="A52" s="132" t="s">
        <v>334</v>
      </c>
      <c r="B52" s="19">
        <f>SUM(B32-B49)</f>
        <v>-6551640</v>
      </c>
      <c r="C52" s="19">
        <f>SUM(C32-C49)</f>
        <v>-275514248.6200001</v>
      </c>
      <c r="D52" s="19">
        <f>SUM(D32-D49)</f>
        <v>28091830.30000019</v>
      </c>
      <c r="E52" s="133"/>
    </row>
    <row r="53" spans="1:4" ht="12.75">
      <c r="A53" s="107"/>
      <c r="B53" s="134"/>
      <c r="C53" s="134"/>
      <c r="D53" s="135"/>
    </row>
    <row r="54" spans="1:4" ht="12.75">
      <c r="A54" s="136" t="s">
        <v>335</v>
      </c>
      <c r="B54" s="137"/>
      <c r="C54" s="138"/>
      <c r="D54" s="19">
        <v>19889000</v>
      </c>
    </row>
    <row r="56" spans="1:4" ht="12.75">
      <c r="A56" s="218" t="s">
        <v>281</v>
      </c>
      <c r="B56" s="216"/>
      <c r="C56" s="216"/>
      <c r="D56" s="216"/>
    </row>
    <row r="57" spans="1:4" ht="12.75">
      <c r="A57" s="118"/>
      <c r="B57" s="117"/>
      <c r="C57" s="117"/>
      <c r="D57" s="117"/>
    </row>
    <row r="58" spans="1:4" ht="12.75">
      <c r="A58" s="171" t="s">
        <v>438</v>
      </c>
      <c r="B58" s="117"/>
      <c r="C58" s="117"/>
      <c r="D58" s="117"/>
    </row>
    <row r="59" spans="1:4" ht="12.75" customHeight="1">
      <c r="A59" s="217" t="s">
        <v>475</v>
      </c>
      <c r="B59" s="217"/>
      <c r="C59" s="217"/>
      <c r="D59" s="217"/>
    </row>
    <row r="60" spans="1:4" s="13" customFormat="1" ht="12.75">
      <c r="A60" s="217"/>
      <c r="B60" s="217"/>
      <c r="C60" s="217"/>
      <c r="D60" s="217"/>
    </row>
    <row r="61" spans="1:4" s="13" customFormat="1" ht="12.75">
      <c r="A61" s="217"/>
      <c r="B61" s="217"/>
      <c r="C61" s="217"/>
      <c r="D61" s="217"/>
    </row>
    <row r="62" spans="1:4" s="13" customFormat="1" ht="12.75">
      <c r="A62" s="217"/>
      <c r="B62" s="217"/>
      <c r="C62" s="217"/>
      <c r="D62" s="217"/>
    </row>
    <row r="63" s="13" customFormat="1" ht="12.75"/>
    <row r="64" spans="1:4" s="13" customFormat="1" ht="12.75">
      <c r="A64" s="232" t="s">
        <v>439</v>
      </c>
      <c r="B64" s="232"/>
      <c r="C64" s="232"/>
      <c r="D64" s="232"/>
    </row>
    <row r="65" spans="1:4" s="13" customFormat="1" ht="12.75">
      <c r="A65" s="232"/>
      <c r="B65" s="232"/>
      <c r="C65" s="232"/>
      <c r="D65" s="232"/>
    </row>
    <row r="66" s="13" customFormat="1" ht="12.75"/>
    <row r="67" s="13" customFormat="1" ht="12.75"/>
    <row r="68" s="13" customFormat="1" ht="12.75"/>
    <row r="69" spans="1:4" s="13" customFormat="1" ht="12.75">
      <c r="A69" s="97" t="s">
        <v>60</v>
      </c>
      <c r="B69" s="176" t="s">
        <v>445</v>
      </c>
      <c r="C69" s="176"/>
      <c r="D69" s="176"/>
    </row>
    <row r="70" spans="1:4" s="13" customFormat="1" ht="12.75">
      <c r="A70" s="97" t="s">
        <v>62</v>
      </c>
      <c r="B70" s="176" t="s">
        <v>437</v>
      </c>
      <c r="C70" s="176"/>
      <c r="D70" s="176"/>
    </row>
    <row r="71" spans="2:4" s="13" customFormat="1" ht="12.75">
      <c r="B71" s="99"/>
      <c r="C71" s="99"/>
      <c r="D71" s="99"/>
    </row>
    <row r="72" s="13" customFormat="1" ht="12.75"/>
    <row r="73" spans="2:4" s="13" customFormat="1" ht="12.75">
      <c r="B73" s="176" t="s">
        <v>61</v>
      </c>
      <c r="C73" s="176"/>
      <c r="D73" s="176"/>
    </row>
    <row r="74" spans="2:4" s="13" customFormat="1" ht="12.75">
      <c r="B74" s="188" t="s">
        <v>431</v>
      </c>
      <c r="C74" s="188"/>
      <c r="D74" s="188"/>
    </row>
    <row r="75" spans="2:4" s="13" customFormat="1" ht="12.75">
      <c r="B75" s="176" t="s">
        <v>63</v>
      </c>
      <c r="C75" s="176"/>
      <c r="D75" s="176"/>
    </row>
    <row r="76" s="13" customFormat="1" ht="12.75"/>
    <row r="77" s="13" customFormat="1" ht="12.75"/>
  </sheetData>
  <sheetProtection/>
  <mergeCells count="17">
    <mergeCell ref="A64:D65"/>
    <mergeCell ref="A59:D62"/>
    <mergeCell ref="B69:D69"/>
    <mergeCell ref="B70:D70"/>
    <mergeCell ref="B73:D73"/>
    <mergeCell ref="B75:D75"/>
    <mergeCell ref="B74:D74"/>
    <mergeCell ref="B34:B35"/>
    <mergeCell ref="C34:C35"/>
    <mergeCell ref="D34:D35"/>
    <mergeCell ref="A56:D56"/>
    <mergeCell ref="A1:D3"/>
    <mergeCell ref="A8:D8"/>
    <mergeCell ref="A10:A11"/>
    <mergeCell ref="B10:B11"/>
    <mergeCell ref="C10:C11"/>
    <mergeCell ref="D10:D11"/>
  </mergeCells>
  <printOptions horizontalCentered="1"/>
  <pageMargins left="0.1968503937007874" right="0.1968503937007874" top="0.3937007874015748" bottom="0" header="0" footer="0"/>
  <pageSetup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3" customWidth="1"/>
    <col min="2" max="2" width="13.140625" style="3" customWidth="1"/>
    <col min="3" max="3" width="12.140625" style="3" customWidth="1"/>
    <col min="4" max="6" width="12.00390625" style="3" bestFit="1" customWidth="1"/>
    <col min="7" max="7" width="10.140625" style="3" customWidth="1"/>
    <col min="8" max="8" width="11.140625" style="3" bestFit="1" customWidth="1"/>
    <col min="9" max="9" width="13.00390625" style="3" customWidth="1"/>
    <col min="10" max="10" width="11.8515625" style="3" customWidth="1"/>
    <col min="11" max="11" width="12.421875" style="3" customWidth="1"/>
    <col min="12" max="12" width="12.00390625" style="3" bestFit="1" customWidth="1"/>
    <col min="13" max="13" width="9.140625" style="3" customWidth="1"/>
    <col min="14" max="14" width="11.140625" style="3" bestFit="1" customWidth="1"/>
    <col min="15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>
      <c r="A3" s="177"/>
      <c r="B3" s="177"/>
      <c r="C3" s="177"/>
      <c r="D3" s="177"/>
      <c r="E3" s="177"/>
      <c r="F3" s="177"/>
    </row>
    <row r="4" ht="12.75"/>
    <row r="5" spans="1:12" ht="15.75">
      <c r="A5" s="4" t="s">
        <v>1</v>
      </c>
      <c r="L5" s="39" t="s">
        <v>442</v>
      </c>
    </row>
    <row r="6" ht="15.75">
      <c r="A6" s="145" t="s">
        <v>337</v>
      </c>
    </row>
    <row r="8" spans="1:13" ht="24.75" customHeight="1">
      <c r="A8" s="146" t="s">
        <v>338</v>
      </c>
      <c r="B8" s="243" t="s">
        <v>339</v>
      </c>
      <c r="C8" s="244"/>
      <c r="D8" s="237" t="s">
        <v>340</v>
      </c>
      <c r="E8" s="233" t="s">
        <v>341</v>
      </c>
      <c r="F8" s="242"/>
      <c r="G8" s="242"/>
      <c r="H8" s="234"/>
      <c r="I8" s="243" t="s">
        <v>342</v>
      </c>
      <c r="J8" s="244"/>
      <c r="K8" s="233" t="s">
        <v>343</v>
      </c>
      <c r="L8" s="234"/>
      <c r="M8" s="147"/>
    </row>
    <row r="9" spans="1:13" ht="12.75" customHeight="1">
      <c r="A9" s="235" t="s">
        <v>344</v>
      </c>
      <c r="B9" s="237" t="s">
        <v>345</v>
      </c>
      <c r="C9" s="239" t="s">
        <v>346</v>
      </c>
      <c r="D9" s="241"/>
      <c r="E9" s="233" t="s">
        <v>347</v>
      </c>
      <c r="F9" s="234"/>
      <c r="G9" s="233" t="s">
        <v>348</v>
      </c>
      <c r="H9" s="234"/>
      <c r="I9" s="237" t="s">
        <v>349</v>
      </c>
      <c r="J9" s="239" t="s">
        <v>346</v>
      </c>
      <c r="K9" s="237" t="s">
        <v>345</v>
      </c>
      <c r="L9" s="239" t="s">
        <v>346</v>
      </c>
      <c r="M9" s="147"/>
    </row>
    <row r="10" spans="1:13" ht="21">
      <c r="A10" s="236"/>
      <c r="B10" s="238"/>
      <c r="C10" s="240"/>
      <c r="D10" s="238"/>
      <c r="E10" s="150" t="s">
        <v>345</v>
      </c>
      <c r="F10" s="151" t="s">
        <v>346</v>
      </c>
      <c r="G10" s="150" t="s">
        <v>345</v>
      </c>
      <c r="H10" s="151" t="s">
        <v>346</v>
      </c>
      <c r="I10" s="238"/>
      <c r="J10" s="240"/>
      <c r="K10" s="238"/>
      <c r="L10" s="240"/>
      <c r="M10" s="147"/>
    </row>
    <row r="11" spans="1:12" s="90" customFormat="1" ht="18.75">
      <c r="A11" s="152" t="s">
        <v>350</v>
      </c>
      <c r="B11" s="153"/>
      <c r="C11" s="139"/>
      <c r="D11" s="153"/>
      <c r="E11" s="139"/>
      <c r="F11" s="153"/>
      <c r="G11" s="139"/>
      <c r="H11" s="153"/>
      <c r="I11" s="139"/>
      <c r="J11" s="153"/>
      <c r="K11" s="139"/>
      <c r="L11" s="153"/>
    </row>
    <row r="12" spans="1:12" s="90" customFormat="1" ht="11.25">
      <c r="A12" s="126" t="s">
        <v>448</v>
      </c>
      <c r="B12" s="172">
        <v>0</v>
      </c>
      <c r="C12" s="172">
        <v>0</v>
      </c>
      <c r="D12" s="172">
        <v>0</v>
      </c>
      <c r="E12" s="173">
        <v>0</v>
      </c>
      <c r="F12" s="172">
        <v>0</v>
      </c>
      <c r="G12" s="173">
        <v>0</v>
      </c>
      <c r="H12" s="172">
        <v>0</v>
      </c>
      <c r="I12" s="173">
        <v>0</v>
      </c>
      <c r="J12" s="172">
        <v>5958</v>
      </c>
      <c r="K12" s="173">
        <v>0</v>
      </c>
      <c r="L12" s="172">
        <v>5958</v>
      </c>
    </row>
    <row r="13" spans="1:12" s="90" customFormat="1" ht="11.25">
      <c r="A13" s="126" t="s">
        <v>449</v>
      </c>
      <c r="B13" s="172">
        <v>0</v>
      </c>
      <c r="C13" s="173">
        <v>0</v>
      </c>
      <c r="D13" s="172">
        <v>0</v>
      </c>
      <c r="E13" s="173">
        <v>0</v>
      </c>
      <c r="F13" s="172">
        <v>0</v>
      </c>
      <c r="G13" s="173">
        <v>0</v>
      </c>
      <c r="H13" s="172">
        <v>0</v>
      </c>
      <c r="I13" s="173">
        <v>121.53</v>
      </c>
      <c r="J13" s="172">
        <v>0</v>
      </c>
      <c r="K13" s="173">
        <v>121.53</v>
      </c>
      <c r="L13" s="172">
        <v>0</v>
      </c>
    </row>
    <row r="14" spans="1:12" s="90" customFormat="1" ht="11.25">
      <c r="A14" s="126" t="s">
        <v>351</v>
      </c>
      <c r="B14" s="172">
        <v>0</v>
      </c>
      <c r="C14" s="173">
        <v>28350.01</v>
      </c>
      <c r="D14" s="172">
        <v>0</v>
      </c>
      <c r="E14" s="173">
        <v>0</v>
      </c>
      <c r="F14" s="172">
        <v>0</v>
      </c>
      <c r="G14" s="173">
        <v>0</v>
      </c>
      <c r="H14" s="172">
        <v>0</v>
      </c>
      <c r="I14" s="173">
        <v>0</v>
      </c>
      <c r="J14" s="172">
        <v>0</v>
      </c>
      <c r="K14" s="173">
        <v>0</v>
      </c>
      <c r="L14" s="172">
        <v>28350.01</v>
      </c>
    </row>
    <row r="15" spans="1:12" s="90" customFormat="1" ht="11.25">
      <c r="A15" s="126" t="s">
        <v>352</v>
      </c>
      <c r="B15" s="172">
        <v>0</v>
      </c>
      <c r="C15" s="173">
        <v>11226.88</v>
      </c>
      <c r="D15" s="172">
        <v>14912.76</v>
      </c>
      <c r="E15" s="173">
        <v>0</v>
      </c>
      <c r="F15" s="172">
        <v>7456.38</v>
      </c>
      <c r="G15" s="173">
        <v>0</v>
      </c>
      <c r="H15" s="172">
        <v>0</v>
      </c>
      <c r="I15" s="173">
        <v>0</v>
      </c>
      <c r="J15" s="172">
        <v>0</v>
      </c>
      <c r="K15" s="173">
        <v>0</v>
      </c>
      <c r="L15" s="172">
        <v>3770.5</v>
      </c>
    </row>
    <row r="16" spans="1:12" s="90" customFormat="1" ht="11.25">
      <c r="A16" s="126" t="s">
        <v>353</v>
      </c>
      <c r="B16" s="172">
        <v>0</v>
      </c>
      <c r="C16" s="173">
        <v>7289569.62</v>
      </c>
      <c r="D16" s="172">
        <v>3508908.17</v>
      </c>
      <c r="E16" s="173">
        <v>0</v>
      </c>
      <c r="F16" s="172">
        <v>3508908.17</v>
      </c>
      <c r="G16" s="173">
        <v>0</v>
      </c>
      <c r="H16" s="172">
        <v>3780661.45</v>
      </c>
      <c r="I16" s="173">
        <v>119268.38</v>
      </c>
      <c r="J16" s="172">
        <v>1715253.19</v>
      </c>
      <c r="K16" s="173">
        <v>119268.38</v>
      </c>
      <c r="L16" s="172">
        <v>1715253.19</v>
      </c>
    </row>
    <row r="17" spans="1:12" s="90" customFormat="1" ht="11.25">
      <c r="A17" s="126" t="s">
        <v>354</v>
      </c>
      <c r="B17" s="172">
        <v>0</v>
      </c>
      <c r="C17" s="173">
        <v>9253.5</v>
      </c>
      <c r="D17" s="172">
        <v>9253.5</v>
      </c>
      <c r="E17" s="173">
        <v>0</v>
      </c>
      <c r="F17" s="172">
        <v>9253.5</v>
      </c>
      <c r="G17" s="173">
        <v>0</v>
      </c>
      <c r="H17" s="172">
        <v>0</v>
      </c>
      <c r="I17" s="173">
        <v>0</v>
      </c>
      <c r="J17" s="172">
        <v>0</v>
      </c>
      <c r="K17" s="173">
        <v>0</v>
      </c>
      <c r="L17" s="172">
        <v>0</v>
      </c>
    </row>
    <row r="18" spans="1:12" s="90" customFormat="1" ht="11.25">
      <c r="A18" s="126" t="s">
        <v>450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2">
        <v>100488.94</v>
      </c>
      <c r="K18" s="173">
        <v>0</v>
      </c>
      <c r="L18" s="172">
        <v>100488.94</v>
      </c>
    </row>
    <row r="19" spans="1:12" s="90" customFormat="1" ht="11.25">
      <c r="A19" s="126" t="s">
        <v>355</v>
      </c>
      <c r="B19" s="172">
        <v>9088176.84</v>
      </c>
      <c r="C19" s="173">
        <v>20885519.34</v>
      </c>
      <c r="D19" s="172">
        <v>18967235.36</v>
      </c>
      <c r="E19" s="173">
        <v>9076336.85</v>
      </c>
      <c r="F19" s="172">
        <v>18721213.71</v>
      </c>
      <c r="G19" s="173">
        <v>11839.99</v>
      </c>
      <c r="H19" s="172">
        <v>1425910.85</v>
      </c>
      <c r="I19" s="173">
        <v>5428711.98</v>
      </c>
      <c r="J19" s="172">
        <v>17146315.98</v>
      </c>
      <c r="K19" s="173">
        <v>5428711.98</v>
      </c>
      <c r="L19" s="172">
        <v>17884710.76</v>
      </c>
    </row>
    <row r="20" spans="1:12" s="90" customFormat="1" ht="11.25">
      <c r="A20" s="126" t="s">
        <v>451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26100</v>
      </c>
      <c r="J20" s="172">
        <v>10933184.55</v>
      </c>
      <c r="K20" s="173">
        <v>26100</v>
      </c>
      <c r="L20" s="172">
        <v>10933184.55</v>
      </c>
    </row>
    <row r="21" spans="1:12" s="90" customFormat="1" ht="11.25">
      <c r="A21" s="126" t="s">
        <v>356</v>
      </c>
      <c r="B21" s="172">
        <v>1687090.94</v>
      </c>
      <c r="C21" s="173">
        <v>1550079.98</v>
      </c>
      <c r="D21" s="172">
        <v>1391772.53</v>
      </c>
      <c r="E21" s="173">
        <v>1687090.94</v>
      </c>
      <c r="F21" s="172">
        <v>1391745.92</v>
      </c>
      <c r="G21" s="173">
        <v>0</v>
      </c>
      <c r="H21" s="172">
        <v>155775.96</v>
      </c>
      <c r="I21" s="173">
        <v>1036959.14</v>
      </c>
      <c r="J21" s="172">
        <v>818324.22</v>
      </c>
      <c r="K21" s="173">
        <v>1036959.14</v>
      </c>
      <c r="L21" s="172">
        <v>820882.32</v>
      </c>
    </row>
    <row r="22" spans="1:12" s="90" customFormat="1" ht="11.25">
      <c r="A22" s="126" t="s">
        <v>357</v>
      </c>
      <c r="B22" s="172">
        <v>2710819.26</v>
      </c>
      <c r="C22" s="173">
        <v>4078872.01</v>
      </c>
      <c r="D22" s="172">
        <v>3973926.42</v>
      </c>
      <c r="E22" s="173">
        <v>2626462.78</v>
      </c>
      <c r="F22" s="172">
        <v>3936176.46</v>
      </c>
      <c r="G22" s="173">
        <v>84356.48</v>
      </c>
      <c r="H22" s="172">
        <v>142695.55</v>
      </c>
      <c r="I22" s="173">
        <v>1795915.21</v>
      </c>
      <c r="J22" s="172">
        <v>1479481.35</v>
      </c>
      <c r="K22" s="173">
        <v>1795915.21</v>
      </c>
      <c r="L22" s="172">
        <v>1479481.35</v>
      </c>
    </row>
    <row r="23" spans="1:12" s="90" customFormat="1" ht="11.25">
      <c r="A23" s="126" t="s">
        <v>358</v>
      </c>
      <c r="B23" s="172">
        <v>0</v>
      </c>
      <c r="C23" s="173">
        <v>31470</v>
      </c>
      <c r="D23" s="172">
        <v>30830</v>
      </c>
      <c r="E23" s="173">
        <v>0</v>
      </c>
      <c r="F23" s="172">
        <v>30830</v>
      </c>
      <c r="G23" s="173">
        <v>0</v>
      </c>
      <c r="H23" s="172">
        <v>640</v>
      </c>
      <c r="I23" s="173">
        <v>37903.26</v>
      </c>
      <c r="J23" s="172">
        <v>67658.92</v>
      </c>
      <c r="K23" s="173">
        <v>37903.26</v>
      </c>
      <c r="L23" s="172">
        <v>67658.92</v>
      </c>
    </row>
    <row r="24" spans="1:12" s="90" customFormat="1" ht="11.25">
      <c r="A24" s="126" t="s">
        <v>359</v>
      </c>
      <c r="B24" s="172">
        <v>3721705.14</v>
      </c>
      <c r="C24" s="173">
        <v>13344166.79</v>
      </c>
      <c r="D24" s="172">
        <v>12788104.3</v>
      </c>
      <c r="E24" s="173">
        <v>3721705.13</v>
      </c>
      <c r="F24" s="172">
        <v>12625365.35</v>
      </c>
      <c r="G24" s="173">
        <v>0.01</v>
      </c>
      <c r="H24" s="172">
        <v>718801.44</v>
      </c>
      <c r="I24" s="173">
        <v>5117106.25</v>
      </c>
      <c r="J24" s="172">
        <v>10940395.55</v>
      </c>
      <c r="K24" s="173">
        <v>5117106.25</v>
      </c>
      <c r="L24" s="172">
        <v>10940395.55</v>
      </c>
    </row>
    <row r="25" spans="1:12" s="90" customFormat="1" ht="11.25">
      <c r="A25" s="126" t="s">
        <v>452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2">
        <v>587.4</v>
      </c>
      <c r="K25" s="173">
        <v>0</v>
      </c>
      <c r="L25" s="172">
        <v>587.4</v>
      </c>
    </row>
    <row r="26" spans="1:12" s="90" customFormat="1" ht="11.25">
      <c r="A26" s="126" t="s">
        <v>453</v>
      </c>
      <c r="B26" s="172">
        <v>0</v>
      </c>
      <c r="C26" s="173">
        <v>0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2">
        <v>152504.17</v>
      </c>
      <c r="K26" s="173">
        <v>0</v>
      </c>
      <c r="L26" s="172">
        <v>152504.17</v>
      </c>
    </row>
    <row r="27" spans="1:12" s="90" customFormat="1" ht="11.25">
      <c r="A27" s="126" t="s">
        <v>360</v>
      </c>
      <c r="B27" s="172">
        <v>1045.35</v>
      </c>
      <c r="C27" s="173">
        <v>569797.4</v>
      </c>
      <c r="D27" s="172">
        <v>462671.07</v>
      </c>
      <c r="E27" s="173">
        <v>1039.05</v>
      </c>
      <c r="F27" s="172">
        <v>435742.34</v>
      </c>
      <c r="G27" s="173">
        <v>6.3</v>
      </c>
      <c r="H27" s="172">
        <v>134055.06</v>
      </c>
      <c r="I27" s="173">
        <v>355774.08</v>
      </c>
      <c r="J27" s="172">
        <v>99483.47</v>
      </c>
      <c r="K27" s="173">
        <v>355774.08</v>
      </c>
      <c r="L27" s="172">
        <v>99483.47</v>
      </c>
    </row>
    <row r="28" spans="1:12" s="90" customFormat="1" ht="11.25">
      <c r="A28" s="126" t="s">
        <v>361</v>
      </c>
      <c r="B28" s="172">
        <v>2992.59</v>
      </c>
      <c r="C28" s="173">
        <v>113062.8</v>
      </c>
      <c r="D28" s="172">
        <v>134062.2</v>
      </c>
      <c r="E28" s="173">
        <v>2992.59</v>
      </c>
      <c r="F28" s="172">
        <v>113062.2</v>
      </c>
      <c r="G28" s="173">
        <v>0</v>
      </c>
      <c r="H28" s="172">
        <v>0.6</v>
      </c>
      <c r="I28" s="173">
        <v>0</v>
      </c>
      <c r="J28" s="172">
        <v>44666.4</v>
      </c>
      <c r="K28" s="173">
        <v>0</v>
      </c>
      <c r="L28" s="172">
        <v>44666.4</v>
      </c>
    </row>
    <row r="29" spans="1:12" s="90" customFormat="1" ht="11.25">
      <c r="A29" s="126" t="s">
        <v>454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2">
        <v>19950</v>
      </c>
      <c r="K29" s="173">
        <v>0</v>
      </c>
      <c r="L29" s="172">
        <v>19950</v>
      </c>
    </row>
    <row r="30" spans="1:12" s="90" customFormat="1" ht="11.25">
      <c r="A30" s="126" t="s">
        <v>362</v>
      </c>
      <c r="B30" s="172">
        <v>409651.27</v>
      </c>
      <c r="C30" s="173">
        <v>0</v>
      </c>
      <c r="D30" s="172">
        <v>0</v>
      </c>
      <c r="E30" s="173">
        <v>409651.27</v>
      </c>
      <c r="F30" s="172">
        <v>0</v>
      </c>
      <c r="G30" s="173">
        <v>0</v>
      </c>
      <c r="H30" s="172">
        <v>0</v>
      </c>
      <c r="I30" s="173">
        <v>2114379.57</v>
      </c>
      <c r="J30" s="172">
        <v>0</v>
      </c>
      <c r="K30" s="173">
        <v>2114379.57</v>
      </c>
      <c r="L30" s="172">
        <v>0</v>
      </c>
    </row>
    <row r="31" spans="1:12" s="90" customFormat="1" ht="11.25">
      <c r="A31" s="126" t="s">
        <v>363</v>
      </c>
      <c r="B31" s="172">
        <v>166796.08</v>
      </c>
      <c r="C31" s="173">
        <v>0</v>
      </c>
      <c r="D31" s="172">
        <v>0</v>
      </c>
      <c r="E31" s="173">
        <v>166796.08</v>
      </c>
      <c r="F31" s="172">
        <v>0</v>
      </c>
      <c r="G31" s="173">
        <v>0</v>
      </c>
      <c r="H31" s="172">
        <v>0</v>
      </c>
      <c r="I31" s="173">
        <v>1111292.96</v>
      </c>
      <c r="J31" s="172">
        <v>0</v>
      </c>
      <c r="K31" s="173">
        <v>1111292.96</v>
      </c>
      <c r="L31" s="172">
        <v>0</v>
      </c>
    </row>
    <row r="32" spans="1:12" s="90" customFormat="1" ht="11.25">
      <c r="A32" s="126" t="s">
        <v>455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2">
        <v>29040</v>
      </c>
      <c r="K32" s="173">
        <v>0</v>
      </c>
      <c r="L32" s="172">
        <v>29040</v>
      </c>
    </row>
    <row r="33" spans="1:12" s="90" customFormat="1" ht="11.25">
      <c r="A33" s="126" t="s">
        <v>364</v>
      </c>
      <c r="B33" s="172">
        <v>0</v>
      </c>
      <c r="C33" s="173">
        <v>65</v>
      </c>
      <c r="D33" s="172">
        <v>62.4</v>
      </c>
      <c r="E33" s="173">
        <v>0</v>
      </c>
      <c r="F33" s="172">
        <v>62.4</v>
      </c>
      <c r="G33" s="173">
        <v>0</v>
      </c>
      <c r="H33" s="172">
        <v>2.6</v>
      </c>
      <c r="I33" s="173">
        <v>0</v>
      </c>
      <c r="J33" s="172">
        <v>7996</v>
      </c>
      <c r="K33" s="173">
        <v>0</v>
      </c>
      <c r="L33" s="172">
        <v>7996</v>
      </c>
    </row>
    <row r="34" spans="1:12" s="90" customFormat="1" ht="11.25">
      <c r="A34" s="126" t="s">
        <v>365</v>
      </c>
      <c r="B34" s="172">
        <v>0</v>
      </c>
      <c r="C34" s="173">
        <v>265000</v>
      </c>
      <c r="D34" s="172">
        <v>0</v>
      </c>
      <c r="E34" s="173">
        <v>0</v>
      </c>
      <c r="F34" s="172">
        <v>0</v>
      </c>
      <c r="G34" s="173">
        <v>0</v>
      </c>
      <c r="H34" s="172">
        <v>265000</v>
      </c>
      <c r="I34" s="173">
        <v>0</v>
      </c>
      <c r="J34" s="172">
        <v>0</v>
      </c>
      <c r="K34" s="173">
        <v>0</v>
      </c>
      <c r="L34" s="172">
        <v>0</v>
      </c>
    </row>
    <row r="35" spans="1:12" s="90" customFormat="1" ht="11.25">
      <c r="A35" s="126" t="s">
        <v>366</v>
      </c>
      <c r="B35" s="172">
        <v>0</v>
      </c>
      <c r="C35" s="173">
        <v>23138</v>
      </c>
      <c r="D35" s="172">
        <v>46276</v>
      </c>
      <c r="E35" s="173">
        <v>0</v>
      </c>
      <c r="F35" s="172">
        <v>23138</v>
      </c>
      <c r="G35" s="173">
        <v>0</v>
      </c>
      <c r="H35" s="172">
        <v>0</v>
      </c>
      <c r="I35" s="173">
        <v>0</v>
      </c>
      <c r="J35" s="172">
        <v>0</v>
      </c>
      <c r="K35" s="173">
        <v>0</v>
      </c>
      <c r="L35" s="172">
        <v>0</v>
      </c>
    </row>
    <row r="36" spans="1:12" s="90" customFormat="1" ht="11.25">
      <c r="A36" s="126" t="s">
        <v>367</v>
      </c>
      <c r="B36" s="172">
        <v>0</v>
      </c>
      <c r="C36" s="173">
        <v>4700</v>
      </c>
      <c r="D36" s="172">
        <v>4700</v>
      </c>
      <c r="E36" s="173">
        <v>0</v>
      </c>
      <c r="F36" s="172">
        <v>4700</v>
      </c>
      <c r="G36" s="173">
        <v>0</v>
      </c>
      <c r="H36" s="172">
        <v>0</v>
      </c>
      <c r="I36" s="173">
        <v>4800</v>
      </c>
      <c r="J36" s="172">
        <v>0</v>
      </c>
      <c r="K36" s="173">
        <v>4800</v>
      </c>
      <c r="L36" s="172">
        <v>0</v>
      </c>
    </row>
    <row r="37" spans="1:12" s="90" customFormat="1" ht="11.25">
      <c r="A37" s="126" t="s">
        <v>368</v>
      </c>
      <c r="B37" s="172">
        <v>0</v>
      </c>
      <c r="C37" s="173">
        <v>9830.84</v>
      </c>
      <c r="D37" s="172">
        <v>7582.84</v>
      </c>
      <c r="E37" s="173">
        <v>0</v>
      </c>
      <c r="F37" s="172">
        <v>7582.84</v>
      </c>
      <c r="G37" s="173">
        <v>0</v>
      </c>
      <c r="H37" s="172">
        <v>2248</v>
      </c>
      <c r="I37" s="173">
        <v>0</v>
      </c>
      <c r="J37" s="172">
        <v>5040</v>
      </c>
      <c r="K37" s="173">
        <v>0</v>
      </c>
      <c r="L37" s="172">
        <v>5040</v>
      </c>
    </row>
    <row r="38" spans="1:12" s="90" customFormat="1" ht="11.25">
      <c r="A38" s="126" t="s">
        <v>369</v>
      </c>
      <c r="B38" s="172">
        <v>0</v>
      </c>
      <c r="C38" s="173">
        <v>6479</v>
      </c>
      <c r="D38" s="172">
        <v>6479</v>
      </c>
      <c r="E38" s="173">
        <v>0</v>
      </c>
      <c r="F38" s="172">
        <v>6479</v>
      </c>
      <c r="G38" s="173">
        <v>0</v>
      </c>
      <c r="H38" s="172">
        <v>0</v>
      </c>
      <c r="I38" s="173">
        <v>0</v>
      </c>
      <c r="J38" s="172">
        <v>0</v>
      </c>
      <c r="K38" s="173">
        <v>0</v>
      </c>
      <c r="L38" s="172">
        <v>0</v>
      </c>
    </row>
    <row r="39" spans="1:12" s="90" customFormat="1" ht="11.25">
      <c r="A39" s="126" t="s">
        <v>370</v>
      </c>
      <c r="B39" s="172">
        <v>384.21</v>
      </c>
      <c r="C39" s="173">
        <v>46774.16</v>
      </c>
      <c r="D39" s="172">
        <v>46753.16</v>
      </c>
      <c r="E39" s="173">
        <v>384.21</v>
      </c>
      <c r="F39" s="172">
        <v>46753.16</v>
      </c>
      <c r="G39" s="173">
        <v>0</v>
      </c>
      <c r="H39" s="172">
        <v>21</v>
      </c>
      <c r="I39" s="173">
        <v>0</v>
      </c>
      <c r="J39" s="172">
        <v>1339.95</v>
      </c>
      <c r="K39" s="173">
        <v>0</v>
      </c>
      <c r="L39" s="172">
        <v>1339.95</v>
      </c>
    </row>
    <row r="40" spans="1:12" s="90" customFormat="1" ht="11.25">
      <c r="A40" s="126" t="s">
        <v>371</v>
      </c>
      <c r="B40" s="172">
        <v>62407.81</v>
      </c>
      <c r="C40" s="173">
        <v>66165.55</v>
      </c>
      <c r="D40" s="172">
        <v>66165.55</v>
      </c>
      <c r="E40" s="173">
        <v>62407.81</v>
      </c>
      <c r="F40" s="172">
        <v>66165.55</v>
      </c>
      <c r="G40" s="173">
        <v>0</v>
      </c>
      <c r="H40" s="172">
        <v>0</v>
      </c>
      <c r="I40" s="173">
        <v>0</v>
      </c>
      <c r="J40" s="172">
        <v>743.78</v>
      </c>
      <c r="K40" s="173">
        <v>0</v>
      </c>
      <c r="L40" s="172">
        <v>743.78</v>
      </c>
    </row>
    <row r="41" spans="1:12" s="90" customFormat="1" ht="11.25">
      <c r="A41" s="126" t="s">
        <v>372</v>
      </c>
      <c r="B41" s="172">
        <v>496327.45</v>
      </c>
      <c r="C41" s="173">
        <v>480606.39</v>
      </c>
      <c r="D41" s="172">
        <v>577568.69</v>
      </c>
      <c r="E41" s="173">
        <v>496327.45</v>
      </c>
      <c r="F41" s="172">
        <v>468668.69</v>
      </c>
      <c r="G41" s="173">
        <v>0</v>
      </c>
      <c r="H41" s="172">
        <v>11937.7</v>
      </c>
      <c r="I41" s="173">
        <v>99177.64</v>
      </c>
      <c r="J41" s="172">
        <v>296907.81</v>
      </c>
      <c r="K41" s="173">
        <v>99177.64</v>
      </c>
      <c r="L41" s="172">
        <v>296907.81</v>
      </c>
    </row>
    <row r="42" spans="1:12" s="90" customFormat="1" ht="11.25">
      <c r="A42" s="126" t="s">
        <v>456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2">
        <v>77277.98</v>
      </c>
      <c r="K42" s="173">
        <v>0</v>
      </c>
      <c r="L42" s="172">
        <v>77277.98</v>
      </c>
    </row>
    <row r="43" spans="1:12" s="90" customFormat="1" ht="11.25">
      <c r="A43" s="126" t="s">
        <v>373</v>
      </c>
      <c r="B43" s="172">
        <v>0</v>
      </c>
      <c r="C43" s="173">
        <v>851.26</v>
      </c>
      <c r="D43" s="172">
        <v>229.98</v>
      </c>
      <c r="E43" s="173">
        <v>0</v>
      </c>
      <c r="F43" s="172">
        <v>229.98</v>
      </c>
      <c r="G43" s="173">
        <v>0</v>
      </c>
      <c r="H43" s="172">
        <v>621.28</v>
      </c>
      <c r="I43" s="173">
        <v>0</v>
      </c>
      <c r="J43" s="172">
        <v>129320.5</v>
      </c>
      <c r="K43" s="173">
        <v>0</v>
      </c>
      <c r="L43" s="172">
        <v>129320.5</v>
      </c>
    </row>
    <row r="44" spans="1:12" s="90" customFormat="1" ht="11.25">
      <c r="A44" s="126" t="s">
        <v>457</v>
      </c>
      <c r="B44" s="172">
        <v>0</v>
      </c>
      <c r="C44" s="173">
        <v>0</v>
      </c>
      <c r="D44" s="172">
        <v>0</v>
      </c>
      <c r="E44" s="173">
        <v>0</v>
      </c>
      <c r="F44" s="172">
        <v>0</v>
      </c>
      <c r="G44" s="173">
        <v>0</v>
      </c>
      <c r="H44" s="172">
        <v>0</v>
      </c>
      <c r="I44" s="173">
        <v>3349.32</v>
      </c>
      <c r="J44" s="172">
        <v>0</v>
      </c>
      <c r="K44" s="173">
        <v>3349.32</v>
      </c>
      <c r="L44" s="172">
        <v>0</v>
      </c>
    </row>
    <row r="45" spans="1:12" s="90" customFormat="1" ht="11.25">
      <c r="A45" s="126" t="s">
        <v>374</v>
      </c>
      <c r="B45" s="172">
        <v>0</v>
      </c>
      <c r="C45" s="173">
        <v>231710.04</v>
      </c>
      <c r="D45" s="172">
        <v>231710.04</v>
      </c>
      <c r="E45" s="173">
        <v>0</v>
      </c>
      <c r="F45" s="172">
        <v>231710.04</v>
      </c>
      <c r="G45" s="173">
        <v>0</v>
      </c>
      <c r="H45" s="172">
        <v>0</v>
      </c>
      <c r="I45" s="173">
        <v>0</v>
      </c>
      <c r="J45" s="172">
        <v>0</v>
      </c>
      <c r="K45" s="173">
        <v>0</v>
      </c>
      <c r="L45" s="172">
        <v>0</v>
      </c>
    </row>
    <row r="46" spans="1:12" s="90" customFormat="1" ht="11.25">
      <c r="A46" s="126" t="s">
        <v>375</v>
      </c>
      <c r="B46" s="172">
        <v>68351.78</v>
      </c>
      <c r="C46" s="173">
        <v>503289.94</v>
      </c>
      <c r="D46" s="172">
        <v>325683.23</v>
      </c>
      <c r="E46" s="173">
        <v>32288.2</v>
      </c>
      <c r="F46" s="172">
        <v>324592.13</v>
      </c>
      <c r="G46" s="173">
        <v>36063.58</v>
      </c>
      <c r="H46" s="172">
        <v>171552.01</v>
      </c>
      <c r="I46" s="173">
        <v>0</v>
      </c>
      <c r="J46" s="172">
        <v>100441.32</v>
      </c>
      <c r="K46" s="173">
        <v>0</v>
      </c>
      <c r="L46" s="172">
        <v>107587.12</v>
      </c>
    </row>
    <row r="47" spans="1:12" s="90" customFormat="1" ht="11.25">
      <c r="A47" s="126" t="s">
        <v>376</v>
      </c>
      <c r="B47" s="172">
        <v>0</v>
      </c>
      <c r="C47" s="173">
        <v>244306.57</v>
      </c>
      <c r="D47" s="172">
        <v>452058.18</v>
      </c>
      <c r="E47" s="173">
        <v>0</v>
      </c>
      <c r="F47" s="172">
        <v>236051.91</v>
      </c>
      <c r="G47" s="173">
        <v>0</v>
      </c>
      <c r="H47" s="172">
        <v>0</v>
      </c>
      <c r="I47" s="173">
        <v>0</v>
      </c>
      <c r="J47" s="172">
        <v>0</v>
      </c>
      <c r="K47" s="173">
        <v>0</v>
      </c>
      <c r="L47" s="172">
        <v>8254.66</v>
      </c>
    </row>
    <row r="48" spans="1:12" s="90" customFormat="1" ht="11.25">
      <c r="A48" s="126" t="s">
        <v>377</v>
      </c>
      <c r="B48" s="172">
        <v>0</v>
      </c>
      <c r="C48" s="173">
        <v>90499.89</v>
      </c>
      <c r="D48" s="172">
        <v>0</v>
      </c>
      <c r="E48" s="173">
        <v>0</v>
      </c>
      <c r="F48" s="172">
        <v>0</v>
      </c>
      <c r="G48" s="173">
        <v>0</v>
      </c>
      <c r="H48" s="172">
        <v>90499.89</v>
      </c>
      <c r="I48" s="173">
        <v>0</v>
      </c>
      <c r="J48" s="172">
        <v>0</v>
      </c>
      <c r="K48" s="173">
        <v>0</v>
      </c>
      <c r="L48" s="172">
        <v>0</v>
      </c>
    </row>
    <row r="49" spans="1:12" s="90" customFormat="1" ht="11.25">
      <c r="A49" s="126" t="s">
        <v>378</v>
      </c>
      <c r="B49" s="172">
        <v>0</v>
      </c>
      <c r="C49" s="173">
        <v>243843.79</v>
      </c>
      <c r="D49" s="172">
        <v>107224.56</v>
      </c>
      <c r="E49" s="173">
        <v>0</v>
      </c>
      <c r="F49" s="172">
        <v>107224.56</v>
      </c>
      <c r="G49" s="173">
        <v>0</v>
      </c>
      <c r="H49" s="172">
        <v>136619.23</v>
      </c>
      <c r="I49" s="173">
        <v>552042.83</v>
      </c>
      <c r="J49" s="172">
        <v>735054.17</v>
      </c>
      <c r="K49" s="173">
        <v>552042.83</v>
      </c>
      <c r="L49" s="172">
        <v>735054.17</v>
      </c>
    </row>
    <row r="50" spans="1:12" s="90" customFormat="1" ht="11.25">
      <c r="A50" s="126" t="s">
        <v>458</v>
      </c>
      <c r="B50" s="172">
        <v>0</v>
      </c>
      <c r="C50" s="173">
        <v>0</v>
      </c>
      <c r="D50" s="172">
        <v>0</v>
      </c>
      <c r="E50" s="173">
        <v>0</v>
      </c>
      <c r="F50" s="172">
        <v>0</v>
      </c>
      <c r="G50" s="173">
        <v>0</v>
      </c>
      <c r="H50" s="172">
        <v>0</v>
      </c>
      <c r="I50" s="173">
        <v>468.28</v>
      </c>
      <c r="J50" s="172">
        <v>495.5</v>
      </c>
      <c r="K50" s="173">
        <v>468.28</v>
      </c>
      <c r="L50" s="172">
        <v>495.5</v>
      </c>
    </row>
    <row r="51" spans="1:12" s="90" customFormat="1" ht="11.25">
      <c r="A51" s="126" t="s">
        <v>379</v>
      </c>
      <c r="B51" s="172">
        <v>6278.5</v>
      </c>
      <c r="C51" s="173">
        <v>223709.8</v>
      </c>
      <c r="D51" s="172">
        <v>123627.28</v>
      </c>
      <c r="E51" s="173">
        <v>6278.5</v>
      </c>
      <c r="F51" s="172">
        <v>123627.28</v>
      </c>
      <c r="G51" s="173">
        <v>0</v>
      </c>
      <c r="H51" s="172">
        <v>100082.52</v>
      </c>
      <c r="I51" s="173">
        <v>126430.08</v>
      </c>
      <c r="J51" s="172">
        <v>1956899.04</v>
      </c>
      <c r="K51" s="173">
        <v>126430.08</v>
      </c>
      <c r="L51" s="172">
        <v>1956899.04</v>
      </c>
    </row>
    <row r="52" spans="1:12" s="90" customFormat="1" ht="11.25">
      <c r="A52" s="126" t="s">
        <v>459</v>
      </c>
      <c r="B52" s="172">
        <v>0</v>
      </c>
      <c r="C52" s="173">
        <v>0</v>
      </c>
      <c r="D52" s="172">
        <v>0</v>
      </c>
      <c r="E52" s="173">
        <v>0</v>
      </c>
      <c r="F52" s="172">
        <v>0</v>
      </c>
      <c r="G52" s="173">
        <v>0</v>
      </c>
      <c r="H52" s="172">
        <v>0</v>
      </c>
      <c r="I52" s="173">
        <v>8260</v>
      </c>
      <c r="J52" s="172">
        <v>62078</v>
      </c>
      <c r="K52" s="173">
        <v>8260</v>
      </c>
      <c r="L52" s="172">
        <v>62078</v>
      </c>
    </row>
    <row r="53" spans="1:12" s="90" customFormat="1" ht="11.25">
      <c r="A53" s="126" t="s">
        <v>380</v>
      </c>
      <c r="B53" s="172">
        <v>163.8</v>
      </c>
      <c r="C53" s="173">
        <v>624</v>
      </c>
      <c r="D53" s="172">
        <v>624</v>
      </c>
      <c r="E53" s="173">
        <v>163.8</v>
      </c>
      <c r="F53" s="172">
        <v>624</v>
      </c>
      <c r="G53" s="173">
        <v>0</v>
      </c>
      <c r="H53" s="172">
        <v>0</v>
      </c>
      <c r="I53" s="173">
        <v>0</v>
      </c>
      <c r="J53" s="172">
        <v>5355</v>
      </c>
      <c r="K53" s="173">
        <v>0</v>
      </c>
      <c r="L53" s="172">
        <v>5355</v>
      </c>
    </row>
    <row r="54" spans="1:12" s="90" customFormat="1" ht="11.25">
      <c r="A54" s="126" t="s">
        <v>381</v>
      </c>
      <c r="B54" s="172">
        <v>0</v>
      </c>
      <c r="C54" s="173">
        <v>8894.42</v>
      </c>
      <c r="D54" s="172">
        <v>14206.04</v>
      </c>
      <c r="E54" s="173">
        <v>0</v>
      </c>
      <c r="F54" s="172">
        <v>3720.56</v>
      </c>
      <c r="G54" s="173">
        <v>0</v>
      </c>
      <c r="H54" s="172">
        <v>5173.86</v>
      </c>
      <c r="I54" s="173">
        <v>17143.27</v>
      </c>
      <c r="J54" s="172">
        <v>271661.19</v>
      </c>
      <c r="K54" s="173">
        <v>17143.27</v>
      </c>
      <c r="L54" s="172">
        <v>271661.19</v>
      </c>
    </row>
    <row r="55" spans="1:12" s="90" customFormat="1" ht="11.25">
      <c r="A55" s="126" t="s">
        <v>382</v>
      </c>
      <c r="B55" s="172">
        <v>2276.1</v>
      </c>
      <c r="C55" s="173">
        <v>2950304.92</v>
      </c>
      <c r="D55" s="172">
        <v>2950304.92</v>
      </c>
      <c r="E55" s="173">
        <v>2276.1</v>
      </c>
      <c r="F55" s="172">
        <v>2950304.92</v>
      </c>
      <c r="G55" s="173">
        <v>0</v>
      </c>
      <c r="H55" s="172">
        <v>0</v>
      </c>
      <c r="I55" s="173">
        <v>635871.32</v>
      </c>
      <c r="J55" s="172">
        <v>1772509.29</v>
      </c>
      <c r="K55" s="173">
        <v>635871.32</v>
      </c>
      <c r="L55" s="172">
        <v>1772509.29</v>
      </c>
    </row>
    <row r="56" spans="1:12" s="90" customFormat="1" ht="11.25">
      <c r="A56" s="126" t="s">
        <v>383</v>
      </c>
      <c r="B56" s="172">
        <v>0</v>
      </c>
      <c r="C56" s="173">
        <v>439.11</v>
      </c>
      <c r="D56" s="172">
        <v>439.11</v>
      </c>
      <c r="E56" s="173">
        <v>0</v>
      </c>
      <c r="F56" s="172">
        <v>439.11</v>
      </c>
      <c r="G56" s="173">
        <v>0</v>
      </c>
      <c r="H56" s="172">
        <v>0</v>
      </c>
      <c r="I56" s="173">
        <v>0</v>
      </c>
      <c r="J56" s="172">
        <v>0</v>
      </c>
      <c r="K56" s="173">
        <v>0</v>
      </c>
      <c r="L56" s="172">
        <v>0</v>
      </c>
    </row>
    <row r="57" spans="1:12" s="90" customFormat="1" ht="11.25">
      <c r="A57" s="126" t="s">
        <v>384</v>
      </c>
      <c r="B57" s="172">
        <v>415.21</v>
      </c>
      <c r="C57" s="173">
        <v>418.06</v>
      </c>
      <c r="D57" s="172">
        <v>129.76</v>
      </c>
      <c r="E57" s="173">
        <v>415.21</v>
      </c>
      <c r="F57" s="172">
        <v>129.76</v>
      </c>
      <c r="G57" s="173">
        <v>0</v>
      </c>
      <c r="H57" s="172">
        <v>288.3</v>
      </c>
      <c r="I57" s="173">
        <v>0</v>
      </c>
      <c r="J57" s="172">
        <v>22606.61</v>
      </c>
      <c r="K57" s="173">
        <v>0</v>
      </c>
      <c r="L57" s="172">
        <v>22606.61</v>
      </c>
    </row>
    <row r="58" spans="1:12" s="90" customFormat="1" ht="11.25">
      <c r="A58" s="126" t="s">
        <v>385</v>
      </c>
      <c r="B58" s="172">
        <v>9623.8</v>
      </c>
      <c r="C58" s="173">
        <v>107584.66</v>
      </c>
      <c r="D58" s="172">
        <v>80023.79</v>
      </c>
      <c r="E58" s="173">
        <v>9623.8</v>
      </c>
      <c r="F58" s="172">
        <v>79698.99</v>
      </c>
      <c r="G58" s="173">
        <v>0</v>
      </c>
      <c r="H58" s="172">
        <v>27885.67</v>
      </c>
      <c r="I58" s="173">
        <v>82470.5</v>
      </c>
      <c r="J58" s="172">
        <v>73704.25</v>
      </c>
      <c r="K58" s="173">
        <v>82470.5</v>
      </c>
      <c r="L58" s="172">
        <v>73704.25</v>
      </c>
    </row>
    <row r="59" spans="1:12" s="90" customFormat="1" ht="11.25">
      <c r="A59" s="126" t="s">
        <v>386</v>
      </c>
      <c r="B59" s="172">
        <v>6160.32</v>
      </c>
      <c r="C59" s="173">
        <v>49290.38</v>
      </c>
      <c r="D59" s="172">
        <v>48618.02</v>
      </c>
      <c r="E59" s="173">
        <v>6160.32</v>
      </c>
      <c r="F59" s="172">
        <v>48617.62</v>
      </c>
      <c r="G59" s="173">
        <v>0</v>
      </c>
      <c r="H59" s="172">
        <v>672.76</v>
      </c>
      <c r="I59" s="173">
        <v>1995.91</v>
      </c>
      <c r="J59" s="172">
        <v>27465.16</v>
      </c>
      <c r="K59" s="173">
        <v>1995.91</v>
      </c>
      <c r="L59" s="172">
        <v>27465.16</v>
      </c>
    </row>
    <row r="60" spans="1:12" s="90" customFormat="1" ht="11.25">
      <c r="A60" s="126" t="s">
        <v>387</v>
      </c>
      <c r="B60" s="172">
        <v>70510</v>
      </c>
      <c r="C60" s="173">
        <v>18000</v>
      </c>
      <c r="D60" s="172">
        <v>6958.7</v>
      </c>
      <c r="E60" s="173">
        <v>70510</v>
      </c>
      <c r="F60" s="172">
        <v>6958.7</v>
      </c>
      <c r="G60" s="173">
        <v>0</v>
      </c>
      <c r="H60" s="172">
        <v>11041.3</v>
      </c>
      <c r="I60" s="173">
        <v>75216</v>
      </c>
      <c r="J60" s="172">
        <v>47009.6</v>
      </c>
      <c r="K60" s="173">
        <v>75216</v>
      </c>
      <c r="L60" s="172">
        <v>47009.6</v>
      </c>
    </row>
    <row r="61" spans="1:12" s="90" customFormat="1" ht="11.25">
      <c r="A61" s="126" t="s">
        <v>388</v>
      </c>
      <c r="B61" s="172">
        <v>0</v>
      </c>
      <c r="C61" s="173">
        <v>75.72</v>
      </c>
      <c r="D61" s="172">
        <v>75.72</v>
      </c>
      <c r="E61" s="173">
        <v>0</v>
      </c>
      <c r="F61" s="172">
        <v>75.72</v>
      </c>
      <c r="G61" s="173">
        <v>0</v>
      </c>
      <c r="H61" s="172">
        <v>0</v>
      </c>
      <c r="I61" s="173">
        <v>0</v>
      </c>
      <c r="J61" s="172">
        <v>0</v>
      </c>
      <c r="K61" s="173">
        <v>0</v>
      </c>
      <c r="L61" s="172">
        <v>0</v>
      </c>
    </row>
    <row r="62" spans="1:12" s="90" customFormat="1" ht="11.25">
      <c r="A62" s="126" t="s">
        <v>389</v>
      </c>
      <c r="B62" s="172">
        <v>0</v>
      </c>
      <c r="C62" s="173">
        <v>239161.21</v>
      </c>
      <c r="D62" s="172">
        <v>239161.21</v>
      </c>
      <c r="E62" s="173">
        <v>0</v>
      </c>
      <c r="F62" s="172">
        <v>239161.21</v>
      </c>
      <c r="G62" s="173">
        <v>0</v>
      </c>
      <c r="H62" s="172">
        <v>0</v>
      </c>
      <c r="I62" s="173">
        <v>5580</v>
      </c>
      <c r="J62" s="172">
        <v>14400</v>
      </c>
      <c r="K62" s="173">
        <v>5580</v>
      </c>
      <c r="L62" s="172">
        <v>14400</v>
      </c>
    </row>
    <row r="63" spans="1:12" s="90" customFormat="1" ht="11.25">
      <c r="A63" s="126" t="s">
        <v>460</v>
      </c>
      <c r="B63" s="172">
        <v>0</v>
      </c>
      <c r="C63" s="173">
        <v>0</v>
      </c>
      <c r="D63" s="172">
        <v>0</v>
      </c>
      <c r="E63" s="173">
        <v>0</v>
      </c>
      <c r="F63" s="172">
        <v>0</v>
      </c>
      <c r="G63" s="173">
        <v>0</v>
      </c>
      <c r="H63" s="172">
        <v>0</v>
      </c>
      <c r="I63" s="173">
        <v>0</v>
      </c>
      <c r="J63" s="172">
        <v>813.41</v>
      </c>
      <c r="K63" s="173">
        <v>0</v>
      </c>
      <c r="L63" s="172">
        <v>813.41</v>
      </c>
    </row>
    <row r="64" spans="1:12" s="90" customFormat="1" ht="11.25">
      <c r="A64" s="126" t="s">
        <v>461</v>
      </c>
      <c r="B64" s="172">
        <v>0</v>
      </c>
      <c r="C64" s="173">
        <v>0</v>
      </c>
      <c r="D64" s="172">
        <v>0</v>
      </c>
      <c r="E64" s="173">
        <v>0</v>
      </c>
      <c r="F64" s="172">
        <v>0</v>
      </c>
      <c r="G64" s="173">
        <v>0</v>
      </c>
      <c r="H64" s="172">
        <v>0</v>
      </c>
      <c r="I64" s="173">
        <v>0</v>
      </c>
      <c r="J64" s="172">
        <v>14.2</v>
      </c>
      <c r="K64" s="173">
        <v>0</v>
      </c>
      <c r="L64" s="172">
        <v>14.2</v>
      </c>
    </row>
    <row r="65" spans="1:12" s="90" customFormat="1" ht="11.25">
      <c r="A65" s="126" t="s">
        <v>390</v>
      </c>
      <c r="B65" s="172">
        <v>0</v>
      </c>
      <c r="C65" s="173">
        <v>45272.8</v>
      </c>
      <c r="D65" s="172">
        <v>45272.8</v>
      </c>
      <c r="E65" s="173">
        <v>0</v>
      </c>
      <c r="F65" s="172">
        <v>45272.8</v>
      </c>
      <c r="G65" s="173">
        <v>0</v>
      </c>
      <c r="H65" s="172">
        <v>0</v>
      </c>
      <c r="I65" s="173">
        <v>0</v>
      </c>
      <c r="J65" s="172">
        <v>43975.2</v>
      </c>
      <c r="K65" s="173">
        <v>0</v>
      </c>
      <c r="L65" s="172">
        <v>43975.2</v>
      </c>
    </row>
    <row r="66" spans="1:12" s="90" customFormat="1" ht="11.25">
      <c r="A66" s="126" t="s">
        <v>391</v>
      </c>
      <c r="B66" s="172">
        <v>0</v>
      </c>
      <c r="C66" s="173">
        <v>562085.5</v>
      </c>
      <c r="D66" s="172">
        <v>562085.5</v>
      </c>
      <c r="E66" s="173">
        <v>0</v>
      </c>
      <c r="F66" s="172">
        <v>562085.5</v>
      </c>
      <c r="G66" s="173">
        <v>0</v>
      </c>
      <c r="H66" s="172">
        <v>0</v>
      </c>
      <c r="I66" s="173">
        <v>0</v>
      </c>
      <c r="J66" s="172">
        <v>562085.5</v>
      </c>
      <c r="K66" s="173">
        <v>0</v>
      </c>
      <c r="L66" s="172">
        <v>562085.5</v>
      </c>
    </row>
    <row r="67" spans="1:12" s="90" customFormat="1" ht="11.25">
      <c r="A67" s="126" t="s">
        <v>462</v>
      </c>
      <c r="B67" s="172">
        <v>0</v>
      </c>
      <c r="C67" s="173">
        <v>23735</v>
      </c>
      <c r="D67" s="172">
        <v>7580</v>
      </c>
      <c r="E67" s="173">
        <v>0</v>
      </c>
      <c r="F67" s="172">
        <v>7580</v>
      </c>
      <c r="G67" s="173">
        <v>0</v>
      </c>
      <c r="H67" s="172">
        <v>16155</v>
      </c>
      <c r="I67" s="173">
        <v>0</v>
      </c>
      <c r="J67" s="172">
        <v>42954.8</v>
      </c>
      <c r="K67" s="173">
        <v>0</v>
      </c>
      <c r="L67" s="172">
        <v>42954.8</v>
      </c>
    </row>
    <row r="68" spans="1:12" s="90" customFormat="1" ht="11.25">
      <c r="A68" s="126" t="s">
        <v>392</v>
      </c>
      <c r="B68" s="172">
        <v>23429.17</v>
      </c>
      <c r="C68" s="173">
        <v>180834.84</v>
      </c>
      <c r="D68" s="172">
        <v>172219.59</v>
      </c>
      <c r="E68" s="173">
        <v>23429.17</v>
      </c>
      <c r="F68" s="172">
        <v>167910.02</v>
      </c>
      <c r="G68" s="173">
        <v>0</v>
      </c>
      <c r="H68" s="172">
        <v>12924.82</v>
      </c>
      <c r="I68" s="173">
        <v>38261.25</v>
      </c>
      <c r="J68" s="172">
        <v>300037.35</v>
      </c>
      <c r="K68" s="173">
        <v>38261.25</v>
      </c>
      <c r="L68" s="172">
        <v>300037.35</v>
      </c>
    </row>
    <row r="69" spans="1:12" s="90" customFormat="1" ht="11.25">
      <c r="A69" s="126" t="s">
        <v>463</v>
      </c>
      <c r="B69" s="172">
        <v>32000</v>
      </c>
      <c r="C69" s="173">
        <v>82429.52</v>
      </c>
      <c r="D69" s="172">
        <v>82429.52</v>
      </c>
      <c r="E69" s="173">
        <v>32000</v>
      </c>
      <c r="F69" s="172">
        <v>82429.52</v>
      </c>
      <c r="G69" s="173">
        <v>0</v>
      </c>
      <c r="H69" s="172">
        <v>0</v>
      </c>
      <c r="I69" s="173">
        <v>0</v>
      </c>
      <c r="J69" s="172">
        <v>89429.52</v>
      </c>
      <c r="K69" s="173">
        <v>0</v>
      </c>
      <c r="L69" s="172">
        <v>89429.52</v>
      </c>
    </row>
    <row r="70" spans="1:12" s="90" customFormat="1" ht="11.25">
      <c r="A70" s="126" t="s">
        <v>393</v>
      </c>
      <c r="B70" s="172">
        <v>36218.3</v>
      </c>
      <c r="C70" s="173">
        <v>25330</v>
      </c>
      <c r="D70" s="172">
        <v>25330</v>
      </c>
      <c r="E70" s="173">
        <v>36218.3</v>
      </c>
      <c r="F70" s="172">
        <v>25330</v>
      </c>
      <c r="G70" s="173">
        <v>0</v>
      </c>
      <c r="H70" s="172">
        <v>0</v>
      </c>
      <c r="I70" s="173">
        <v>56301.9</v>
      </c>
      <c r="J70" s="172">
        <v>34690.7</v>
      </c>
      <c r="K70" s="173">
        <v>56301.9</v>
      </c>
      <c r="L70" s="172">
        <v>34690.7</v>
      </c>
    </row>
    <row r="71" spans="1:12" s="90" customFormat="1" ht="11.25">
      <c r="A71" s="126" t="s">
        <v>394</v>
      </c>
      <c r="B71" s="172">
        <v>0</v>
      </c>
      <c r="C71" s="173">
        <v>15700</v>
      </c>
      <c r="D71" s="172">
        <v>15700</v>
      </c>
      <c r="E71" s="173">
        <v>0</v>
      </c>
      <c r="F71" s="172">
        <v>15700</v>
      </c>
      <c r="G71" s="173">
        <v>0</v>
      </c>
      <c r="H71" s="172">
        <v>0</v>
      </c>
      <c r="I71" s="173">
        <v>0</v>
      </c>
      <c r="J71" s="172">
        <v>0</v>
      </c>
      <c r="K71" s="173">
        <v>0</v>
      </c>
      <c r="L71" s="172">
        <v>0</v>
      </c>
    </row>
    <row r="72" spans="1:12" s="90" customFormat="1" ht="11.25">
      <c r="A72" s="126" t="s">
        <v>395</v>
      </c>
      <c r="B72" s="172">
        <v>0</v>
      </c>
      <c r="C72" s="173">
        <v>242000</v>
      </c>
      <c r="D72" s="172">
        <v>242000</v>
      </c>
      <c r="E72" s="173">
        <v>0</v>
      </c>
      <c r="F72" s="172">
        <v>242000</v>
      </c>
      <c r="G72" s="173">
        <v>0</v>
      </c>
      <c r="H72" s="172">
        <v>0</v>
      </c>
      <c r="I72" s="173">
        <v>0</v>
      </c>
      <c r="J72" s="172">
        <v>0</v>
      </c>
      <c r="K72" s="173">
        <v>0</v>
      </c>
      <c r="L72" s="172">
        <v>0</v>
      </c>
    </row>
    <row r="73" spans="1:12" s="90" customFormat="1" ht="11.25">
      <c r="A73" s="126" t="s">
        <v>396</v>
      </c>
      <c r="B73" s="172">
        <v>0</v>
      </c>
      <c r="C73" s="173">
        <v>1600</v>
      </c>
      <c r="D73" s="172">
        <v>0</v>
      </c>
      <c r="E73" s="173">
        <v>0</v>
      </c>
      <c r="F73" s="172">
        <v>0</v>
      </c>
      <c r="G73" s="173">
        <v>0</v>
      </c>
      <c r="H73" s="172">
        <v>1600</v>
      </c>
      <c r="I73" s="173">
        <v>0</v>
      </c>
      <c r="J73" s="172">
        <v>0</v>
      </c>
      <c r="K73" s="173">
        <v>0</v>
      </c>
      <c r="L73" s="172">
        <v>0</v>
      </c>
    </row>
    <row r="74" spans="1:12" s="90" customFormat="1" ht="11.25">
      <c r="A74" s="126" t="s">
        <v>397</v>
      </c>
      <c r="B74" s="172">
        <v>0</v>
      </c>
      <c r="C74" s="173">
        <v>5764.32</v>
      </c>
      <c r="D74" s="172">
        <v>5183.91</v>
      </c>
      <c r="E74" s="173">
        <v>0</v>
      </c>
      <c r="F74" s="172">
        <v>4883.49</v>
      </c>
      <c r="G74" s="173">
        <v>0</v>
      </c>
      <c r="H74" s="172">
        <v>880.83</v>
      </c>
      <c r="I74" s="173">
        <v>1604.1</v>
      </c>
      <c r="J74" s="172">
        <v>34712.09</v>
      </c>
      <c r="K74" s="173">
        <v>1604.1</v>
      </c>
      <c r="L74" s="172">
        <v>34712.09</v>
      </c>
    </row>
    <row r="75" spans="1:12" s="90" customFormat="1" ht="11.25">
      <c r="A75" s="126" t="s">
        <v>398</v>
      </c>
      <c r="B75" s="172">
        <v>0</v>
      </c>
      <c r="C75" s="173">
        <v>1224</v>
      </c>
      <c r="D75" s="172">
        <v>0</v>
      </c>
      <c r="E75" s="173">
        <v>0</v>
      </c>
      <c r="F75" s="172">
        <v>0</v>
      </c>
      <c r="G75" s="173">
        <v>0</v>
      </c>
      <c r="H75" s="172">
        <v>1224</v>
      </c>
      <c r="I75" s="173">
        <v>0</v>
      </c>
      <c r="J75" s="172">
        <v>0</v>
      </c>
      <c r="K75" s="173">
        <v>0</v>
      </c>
      <c r="L75" s="172">
        <v>0</v>
      </c>
    </row>
    <row r="76" spans="1:12" s="90" customFormat="1" ht="11.25">
      <c r="A76" s="126" t="s">
        <v>464</v>
      </c>
      <c r="B76" s="172">
        <v>0</v>
      </c>
      <c r="C76" s="173">
        <v>0</v>
      </c>
      <c r="D76" s="172">
        <v>0</v>
      </c>
      <c r="E76" s="173">
        <v>0</v>
      </c>
      <c r="F76" s="172">
        <v>0</v>
      </c>
      <c r="G76" s="173">
        <v>0</v>
      </c>
      <c r="H76" s="172">
        <v>0</v>
      </c>
      <c r="I76" s="173">
        <v>0</v>
      </c>
      <c r="J76" s="172">
        <v>144709.42</v>
      </c>
      <c r="K76" s="173">
        <v>0</v>
      </c>
      <c r="L76" s="172">
        <v>144709.42</v>
      </c>
    </row>
    <row r="77" spans="1:12" s="90" customFormat="1" ht="11.25">
      <c r="A77" s="126" t="s">
        <v>465</v>
      </c>
      <c r="B77" s="172">
        <v>0</v>
      </c>
      <c r="C77" s="173">
        <v>0</v>
      </c>
      <c r="D77" s="172">
        <v>0</v>
      </c>
      <c r="E77" s="173">
        <v>0</v>
      </c>
      <c r="F77" s="172">
        <v>0</v>
      </c>
      <c r="G77" s="173">
        <v>0</v>
      </c>
      <c r="H77" s="172">
        <v>0</v>
      </c>
      <c r="I77" s="173">
        <v>0</v>
      </c>
      <c r="J77" s="172">
        <v>13790</v>
      </c>
      <c r="K77" s="173">
        <v>0</v>
      </c>
      <c r="L77" s="172">
        <v>13790</v>
      </c>
    </row>
    <row r="78" spans="1:12" s="90" customFormat="1" ht="11.25">
      <c r="A78" s="126" t="s">
        <v>399</v>
      </c>
      <c r="B78" s="172">
        <v>0</v>
      </c>
      <c r="C78" s="173">
        <v>120000</v>
      </c>
      <c r="D78" s="172">
        <v>0</v>
      </c>
      <c r="E78" s="173">
        <v>0</v>
      </c>
      <c r="F78" s="172">
        <v>0</v>
      </c>
      <c r="G78" s="173">
        <v>0</v>
      </c>
      <c r="H78" s="172">
        <v>120000</v>
      </c>
      <c r="I78" s="173">
        <v>0</v>
      </c>
      <c r="J78" s="172">
        <v>192000</v>
      </c>
      <c r="K78" s="173">
        <v>0</v>
      </c>
      <c r="L78" s="172">
        <v>192000</v>
      </c>
    </row>
    <row r="79" spans="1:12" s="90" customFormat="1" ht="11.25">
      <c r="A79" s="126" t="s">
        <v>400</v>
      </c>
      <c r="B79" s="172">
        <v>2580</v>
      </c>
      <c r="C79" s="173">
        <v>153414.37</v>
      </c>
      <c r="D79" s="172">
        <v>3414.37</v>
      </c>
      <c r="E79" s="173">
        <v>2580</v>
      </c>
      <c r="F79" s="172">
        <v>3414.37</v>
      </c>
      <c r="G79" s="173">
        <v>0</v>
      </c>
      <c r="H79" s="172">
        <v>150000</v>
      </c>
      <c r="I79" s="173">
        <v>0</v>
      </c>
      <c r="J79" s="172">
        <v>163497.47</v>
      </c>
      <c r="K79" s="173">
        <v>0</v>
      </c>
      <c r="L79" s="172">
        <v>163497.47</v>
      </c>
    </row>
    <row r="80" spans="1:12" s="90" customFormat="1" ht="11.25">
      <c r="A80" s="126" t="s">
        <v>401</v>
      </c>
      <c r="B80" s="172">
        <v>0</v>
      </c>
      <c r="C80" s="173">
        <v>10710</v>
      </c>
      <c r="D80" s="172">
        <v>0</v>
      </c>
      <c r="E80" s="173">
        <v>0</v>
      </c>
      <c r="F80" s="172">
        <v>0</v>
      </c>
      <c r="G80" s="173">
        <v>0</v>
      </c>
      <c r="H80" s="172">
        <v>10710</v>
      </c>
      <c r="I80" s="173">
        <v>9180</v>
      </c>
      <c r="J80" s="172">
        <v>3060</v>
      </c>
      <c r="K80" s="173">
        <v>9180</v>
      </c>
      <c r="L80" s="172">
        <v>3060</v>
      </c>
    </row>
    <row r="81" spans="1:12" s="90" customFormat="1" ht="11.25">
      <c r="A81" s="126" t="s">
        <v>402</v>
      </c>
      <c r="B81" s="172">
        <v>0</v>
      </c>
      <c r="C81" s="173">
        <v>4729.47</v>
      </c>
      <c r="D81" s="172">
        <v>3628.26</v>
      </c>
      <c r="E81" s="173">
        <v>0</v>
      </c>
      <c r="F81" s="172">
        <v>3054.94</v>
      </c>
      <c r="G81" s="173">
        <v>0</v>
      </c>
      <c r="H81" s="172">
        <v>1674.53</v>
      </c>
      <c r="I81" s="173">
        <v>947.75</v>
      </c>
      <c r="J81" s="172">
        <v>9906.42</v>
      </c>
      <c r="K81" s="173">
        <v>947.75</v>
      </c>
      <c r="L81" s="172">
        <v>9906.42</v>
      </c>
    </row>
    <row r="82" spans="1:12" s="90" customFormat="1" ht="11.25">
      <c r="A82" s="126" t="s">
        <v>403</v>
      </c>
      <c r="B82" s="172">
        <v>0</v>
      </c>
      <c r="C82" s="173">
        <v>217852.5</v>
      </c>
      <c r="D82" s="172">
        <v>217852.5</v>
      </c>
      <c r="E82" s="173">
        <v>0</v>
      </c>
      <c r="F82" s="172">
        <v>217852.5</v>
      </c>
      <c r="G82" s="173">
        <v>0</v>
      </c>
      <c r="H82" s="172">
        <v>0</v>
      </c>
      <c r="I82" s="173">
        <v>269.2</v>
      </c>
      <c r="J82" s="172">
        <v>3131.5</v>
      </c>
      <c r="K82" s="173">
        <v>269.2</v>
      </c>
      <c r="L82" s="172">
        <v>3131.5</v>
      </c>
    </row>
    <row r="83" spans="1:12" s="90" customFormat="1" ht="11.25">
      <c r="A83" s="126" t="s">
        <v>466</v>
      </c>
      <c r="B83" s="172">
        <v>0</v>
      </c>
      <c r="C83" s="173">
        <v>0</v>
      </c>
      <c r="D83" s="172">
        <v>0</v>
      </c>
      <c r="E83" s="173">
        <v>0</v>
      </c>
      <c r="F83" s="172">
        <v>0</v>
      </c>
      <c r="G83" s="173">
        <v>0</v>
      </c>
      <c r="H83" s="172">
        <v>0</v>
      </c>
      <c r="I83" s="173">
        <v>1445</v>
      </c>
      <c r="J83" s="172">
        <v>315</v>
      </c>
      <c r="K83" s="173">
        <v>1445</v>
      </c>
      <c r="L83" s="172">
        <v>315</v>
      </c>
    </row>
    <row r="84" spans="1:12" s="90" customFormat="1" ht="11.25">
      <c r="A84" s="126" t="s">
        <v>404</v>
      </c>
      <c r="B84" s="172">
        <v>9920.54</v>
      </c>
      <c r="C84" s="173">
        <v>20161.91</v>
      </c>
      <c r="D84" s="172">
        <v>6089.74</v>
      </c>
      <c r="E84" s="173">
        <v>9920.54</v>
      </c>
      <c r="F84" s="172">
        <v>6089.74</v>
      </c>
      <c r="G84" s="173">
        <v>0</v>
      </c>
      <c r="H84" s="172">
        <v>4424.17</v>
      </c>
      <c r="I84" s="173">
        <v>0</v>
      </c>
      <c r="J84" s="172">
        <v>0</v>
      </c>
      <c r="K84" s="173">
        <v>0</v>
      </c>
      <c r="L84" s="172">
        <v>9648</v>
      </c>
    </row>
    <row r="85" spans="1:12" s="90" customFormat="1" ht="11.25">
      <c r="A85" s="126" t="s">
        <v>405</v>
      </c>
      <c r="B85" s="172">
        <v>0</v>
      </c>
      <c r="C85" s="173">
        <v>6400</v>
      </c>
      <c r="D85" s="172">
        <v>6400</v>
      </c>
      <c r="E85" s="173">
        <v>0</v>
      </c>
      <c r="F85" s="172">
        <v>6400</v>
      </c>
      <c r="G85" s="173">
        <v>0</v>
      </c>
      <c r="H85" s="172">
        <v>0</v>
      </c>
      <c r="I85" s="173">
        <v>0</v>
      </c>
      <c r="J85" s="172">
        <v>2400</v>
      </c>
      <c r="K85" s="173">
        <v>0</v>
      </c>
      <c r="L85" s="172">
        <v>2400</v>
      </c>
    </row>
    <row r="86" spans="1:12" s="90" customFormat="1" ht="11.25">
      <c r="A86" s="126" t="s">
        <v>406</v>
      </c>
      <c r="B86" s="172">
        <v>55897</v>
      </c>
      <c r="C86" s="173">
        <v>0</v>
      </c>
      <c r="D86" s="172">
        <v>0</v>
      </c>
      <c r="E86" s="173">
        <v>55897</v>
      </c>
      <c r="F86" s="172">
        <v>0</v>
      </c>
      <c r="G86" s="173">
        <v>0</v>
      </c>
      <c r="H86" s="172">
        <v>0</v>
      </c>
      <c r="I86" s="173">
        <v>0</v>
      </c>
      <c r="J86" s="172">
        <v>0</v>
      </c>
      <c r="K86" s="173">
        <v>0</v>
      </c>
      <c r="L86" s="172">
        <v>0</v>
      </c>
    </row>
    <row r="87" spans="1:12" s="90" customFormat="1" ht="11.25">
      <c r="A87" s="126" t="s">
        <v>467</v>
      </c>
      <c r="B87" s="172">
        <v>0</v>
      </c>
      <c r="C87" s="173">
        <v>0</v>
      </c>
      <c r="D87" s="172">
        <v>0</v>
      </c>
      <c r="E87" s="173">
        <v>0</v>
      </c>
      <c r="F87" s="172">
        <v>0</v>
      </c>
      <c r="G87" s="173">
        <v>0</v>
      </c>
      <c r="H87" s="172">
        <v>0</v>
      </c>
      <c r="I87" s="173">
        <v>0</v>
      </c>
      <c r="J87" s="172">
        <v>5700</v>
      </c>
      <c r="K87" s="173">
        <v>0</v>
      </c>
      <c r="L87" s="172">
        <v>5700</v>
      </c>
    </row>
    <row r="88" spans="1:12" s="90" customFormat="1" ht="11.25">
      <c r="A88" s="126" t="s">
        <v>407</v>
      </c>
      <c r="B88" s="172">
        <v>0</v>
      </c>
      <c r="C88" s="173">
        <v>538650.27</v>
      </c>
      <c r="D88" s="172">
        <v>0</v>
      </c>
      <c r="E88" s="173">
        <v>0</v>
      </c>
      <c r="F88" s="172">
        <v>0</v>
      </c>
      <c r="G88" s="173">
        <v>0</v>
      </c>
      <c r="H88" s="172">
        <v>0</v>
      </c>
      <c r="I88" s="173">
        <v>0</v>
      </c>
      <c r="J88" s="172">
        <v>0</v>
      </c>
      <c r="K88" s="173">
        <v>0</v>
      </c>
      <c r="L88" s="172">
        <v>538650.27</v>
      </c>
    </row>
    <row r="89" spans="1:12" s="90" customFormat="1" ht="11.25">
      <c r="A89" s="126" t="s">
        <v>408</v>
      </c>
      <c r="B89" s="172">
        <v>0</v>
      </c>
      <c r="C89" s="173">
        <v>111417.36</v>
      </c>
      <c r="D89" s="172">
        <v>147996.16</v>
      </c>
      <c r="E89" s="173">
        <v>0</v>
      </c>
      <c r="F89" s="172">
        <v>73998.08</v>
      </c>
      <c r="G89" s="173">
        <v>0</v>
      </c>
      <c r="H89" s="172">
        <v>0</v>
      </c>
      <c r="I89" s="173">
        <v>0</v>
      </c>
      <c r="J89" s="172">
        <v>0</v>
      </c>
      <c r="K89" s="173">
        <v>0</v>
      </c>
      <c r="L89" s="172">
        <v>37419.28</v>
      </c>
    </row>
    <row r="90" spans="1:12" s="90" customFormat="1" ht="11.25">
      <c r="A90" s="126" t="s">
        <v>468</v>
      </c>
      <c r="B90" s="172">
        <v>0</v>
      </c>
      <c r="C90" s="173">
        <v>0</v>
      </c>
      <c r="D90" s="172">
        <v>0</v>
      </c>
      <c r="E90" s="173">
        <v>0</v>
      </c>
      <c r="F90" s="172">
        <v>0</v>
      </c>
      <c r="G90" s="173">
        <v>0</v>
      </c>
      <c r="H90" s="172">
        <v>0</v>
      </c>
      <c r="I90" s="173">
        <v>0</v>
      </c>
      <c r="J90" s="172">
        <v>245850</v>
      </c>
      <c r="K90" s="173">
        <v>0</v>
      </c>
      <c r="L90" s="172">
        <v>245850</v>
      </c>
    </row>
    <row r="91" spans="1:12" s="90" customFormat="1" ht="11.25">
      <c r="A91" s="126" t="s">
        <v>469</v>
      </c>
      <c r="B91" s="172">
        <v>0</v>
      </c>
      <c r="C91" s="173">
        <v>0</v>
      </c>
      <c r="D91" s="172">
        <v>0</v>
      </c>
      <c r="E91" s="173">
        <v>0</v>
      </c>
      <c r="F91" s="172">
        <v>0</v>
      </c>
      <c r="G91" s="173">
        <v>0</v>
      </c>
      <c r="H91" s="172">
        <v>0</v>
      </c>
      <c r="I91" s="173">
        <v>0</v>
      </c>
      <c r="J91" s="172">
        <v>400000</v>
      </c>
      <c r="K91" s="173">
        <v>0</v>
      </c>
      <c r="L91" s="172">
        <v>400000</v>
      </c>
    </row>
    <row r="92" spans="1:12" s="90" customFormat="1" ht="11.25">
      <c r="A92" s="126" t="s">
        <v>470</v>
      </c>
      <c r="B92" s="172">
        <v>0</v>
      </c>
      <c r="C92" s="173">
        <v>0</v>
      </c>
      <c r="D92" s="172">
        <v>0</v>
      </c>
      <c r="E92" s="173">
        <v>0</v>
      </c>
      <c r="F92" s="172">
        <v>0</v>
      </c>
      <c r="G92" s="173">
        <v>0</v>
      </c>
      <c r="H92" s="172">
        <v>0</v>
      </c>
      <c r="I92" s="173">
        <v>0</v>
      </c>
      <c r="J92" s="172">
        <v>128195.87</v>
      </c>
      <c r="K92" s="173">
        <v>0</v>
      </c>
      <c r="L92" s="172">
        <v>128195.87</v>
      </c>
    </row>
    <row r="93" spans="1:12" s="90" customFormat="1" ht="11.25">
      <c r="A93" s="126"/>
      <c r="B93" s="29"/>
      <c r="C93" s="30"/>
      <c r="D93" s="29"/>
      <c r="E93" s="30"/>
      <c r="F93" s="29"/>
      <c r="G93" s="30"/>
      <c r="H93" s="29"/>
      <c r="I93" s="30"/>
      <c r="J93" s="29"/>
      <c r="K93" s="30"/>
      <c r="L93" s="29"/>
    </row>
    <row r="94" spans="1:14" s="90" customFormat="1" ht="11.25">
      <c r="A94" s="144" t="s">
        <v>184</v>
      </c>
      <c r="B94" s="19">
        <f>SUM(B12:B92)</f>
        <v>18671221.460000005</v>
      </c>
      <c r="C94" s="19">
        <f aca="true" t="shared" si="0" ref="C94:L94">SUM(C12:C92)</f>
        <v>56096442.89999999</v>
      </c>
      <c r="D94" s="19">
        <f t="shared" si="0"/>
        <v>48161520.839999996</v>
      </c>
      <c r="E94" s="19">
        <f t="shared" si="0"/>
        <v>18538955.1</v>
      </c>
      <c r="F94" s="19">
        <f t="shared" si="0"/>
        <v>47220471.120000005</v>
      </c>
      <c r="G94" s="19">
        <f t="shared" si="0"/>
        <v>132266.36</v>
      </c>
      <c r="H94" s="19">
        <f t="shared" si="0"/>
        <v>7501780.379999999</v>
      </c>
      <c r="I94" s="19">
        <f t="shared" si="0"/>
        <v>18864346.709999997</v>
      </c>
      <c r="J94" s="19">
        <f t="shared" si="0"/>
        <v>51582865.74000001</v>
      </c>
      <c r="K94" s="19">
        <f t="shared" si="0"/>
        <v>18864346.709999997</v>
      </c>
      <c r="L94" s="19">
        <f t="shared" si="0"/>
        <v>52957057.14000001</v>
      </c>
      <c r="M94" s="133"/>
      <c r="N94" s="133"/>
    </row>
    <row r="95" spans="2:12" s="90" customFormat="1" ht="11.25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</row>
    <row r="96" spans="1:13" ht="24.75" customHeight="1">
      <c r="A96" s="146" t="s">
        <v>338</v>
      </c>
      <c r="B96" s="233" t="s">
        <v>409</v>
      </c>
      <c r="C96" s="234"/>
      <c r="D96" s="237" t="s">
        <v>410</v>
      </c>
      <c r="E96" s="233" t="s">
        <v>411</v>
      </c>
      <c r="F96" s="242"/>
      <c r="G96" s="242"/>
      <c r="H96" s="234"/>
      <c r="I96" s="243" t="s">
        <v>412</v>
      </c>
      <c r="J96" s="244"/>
      <c r="K96" s="233" t="s">
        <v>413</v>
      </c>
      <c r="L96" s="234"/>
      <c r="M96" s="147"/>
    </row>
    <row r="97" spans="1:13" ht="12.75" customHeight="1">
      <c r="A97" s="148" t="s">
        <v>414</v>
      </c>
      <c r="B97" s="237" t="s">
        <v>345</v>
      </c>
      <c r="C97" s="245" t="s">
        <v>346</v>
      </c>
      <c r="D97" s="241"/>
      <c r="E97" s="233" t="s">
        <v>415</v>
      </c>
      <c r="F97" s="234"/>
      <c r="G97" s="233" t="s">
        <v>416</v>
      </c>
      <c r="H97" s="234"/>
      <c r="I97" s="237" t="s">
        <v>349</v>
      </c>
      <c r="J97" s="239" t="s">
        <v>346</v>
      </c>
      <c r="K97" s="237" t="s">
        <v>345</v>
      </c>
      <c r="L97" s="239" t="s">
        <v>346</v>
      </c>
      <c r="M97" s="147"/>
    </row>
    <row r="98" spans="1:13" ht="21">
      <c r="A98" s="149" t="s">
        <v>417</v>
      </c>
      <c r="B98" s="238"/>
      <c r="C98" s="246"/>
      <c r="D98" s="238"/>
      <c r="E98" s="150" t="s">
        <v>345</v>
      </c>
      <c r="F98" s="151" t="s">
        <v>346</v>
      </c>
      <c r="G98" s="150" t="s">
        <v>345</v>
      </c>
      <c r="H98" s="151" t="s">
        <v>346</v>
      </c>
      <c r="I98" s="238"/>
      <c r="J98" s="240"/>
      <c r="K98" s="238"/>
      <c r="L98" s="240"/>
      <c r="M98" s="147"/>
    </row>
    <row r="99" spans="1:12" s="90" customFormat="1" ht="11.25">
      <c r="A99" s="141" t="s">
        <v>336</v>
      </c>
      <c r="B99" s="155"/>
      <c r="C99" s="155"/>
      <c r="D99" s="156"/>
      <c r="E99" s="155"/>
      <c r="F99" s="156"/>
      <c r="G99" s="155"/>
      <c r="H99" s="156"/>
      <c r="I99" s="155"/>
      <c r="J99" s="156"/>
      <c r="K99" s="155"/>
      <c r="L99" s="157"/>
    </row>
    <row r="100" spans="1:12" s="90" customFormat="1" ht="11.25">
      <c r="A100" s="126" t="s">
        <v>355</v>
      </c>
      <c r="B100" s="29">
        <v>9268.54</v>
      </c>
      <c r="C100" s="29">
        <v>1937701.1</v>
      </c>
      <c r="D100" s="30">
        <v>1848311.73</v>
      </c>
      <c r="E100" s="29">
        <v>9268.54</v>
      </c>
      <c r="F100" s="30">
        <v>1800940.52</v>
      </c>
      <c r="G100" s="29">
        <v>0</v>
      </c>
      <c r="H100" s="30">
        <v>123013.92</v>
      </c>
      <c r="I100" s="29">
        <v>9256.09</v>
      </c>
      <c r="J100" s="30">
        <v>1661067.88</v>
      </c>
      <c r="K100" s="29">
        <v>9256.09</v>
      </c>
      <c r="L100" s="45">
        <v>1674814.54</v>
      </c>
    </row>
    <row r="101" spans="1:12" s="90" customFormat="1" ht="11.25">
      <c r="A101" s="158"/>
      <c r="B101" s="142"/>
      <c r="C101" s="142"/>
      <c r="D101" s="143"/>
      <c r="E101" s="142"/>
      <c r="F101" s="143"/>
      <c r="G101" s="142"/>
      <c r="H101" s="143"/>
      <c r="I101" s="142"/>
      <c r="J101" s="143"/>
      <c r="K101" s="142"/>
      <c r="L101" s="159"/>
    </row>
    <row r="102" spans="1:12" s="90" customFormat="1" ht="11.25">
      <c r="A102" s="144" t="s">
        <v>184</v>
      </c>
      <c r="B102" s="19">
        <f>SUM(B100)</f>
        <v>9268.54</v>
      </c>
      <c r="C102" s="19">
        <f aca="true" t="shared" si="1" ref="C102:L102">SUM(C100)</f>
        <v>1937701.1</v>
      </c>
      <c r="D102" s="19">
        <f t="shared" si="1"/>
        <v>1848311.73</v>
      </c>
      <c r="E102" s="19">
        <f t="shared" si="1"/>
        <v>9268.54</v>
      </c>
      <c r="F102" s="19">
        <f t="shared" si="1"/>
        <v>1800940.52</v>
      </c>
      <c r="G102" s="19">
        <f t="shared" si="1"/>
        <v>0</v>
      </c>
      <c r="H102" s="19">
        <f t="shared" si="1"/>
        <v>123013.92</v>
      </c>
      <c r="I102" s="19">
        <f t="shared" si="1"/>
        <v>9256.09</v>
      </c>
      <c r="J102" s="19">
        <f t="shared" si="1"/>
        <v>1661067.88</v>
      </c>
      <c r="K102" s="19">
        <f t="shared" si="1"/>
        <v>9256.09</v>
      </c>
      <c r="L102" s="19">
        <f t="shared" si="1"/>
        <v>1674814.54</v>
      </c>
    </row>
    <row r="103" spans="2:12" s="90" customFormat="1" ht="11.25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</row>
    <row r="104" spans="1:13" ht="24.75" customHeight="1">
      <c r="A104" s="146" t="s">
        <v>338</v>
      </c>
      <c r="B104" s="233" t="s">
        <v>409</v>
      </c>
      <c r="C104" s="234"/>
      <c r="D104" s="237" t="s">
        <v>410</v>
      </c>
      <c r="E104" s="233" t="s">
        <v>411</v>
      </c>
      <c r="F104" s="242"/>
      <c r="G104" s="242"/>
      <c r="H104" s="234"/>
      <c r="I104" s="243" t="s">
        <v>412</v>
      </c>
      <c r="J104" s="244"/>
      <c r="K104" s="233" t="s">
        <v>413</v>
      </c>
      <c r="L104" s="234"/>
      <c r="M104" s="147"/>
    </row>
    <row r="105" spans="1:13" ht="12.75" customHeight="1">
      <c r="A105" s="148" t="s">
        <v>414</v>
      </c>
      <c r="B105" s="237" t="s">
        <v>345</v>
      </c>
      <c r="C105" s="245" t="s">
        <v>346</v>
      </c>
      <c r="D105" s="241"/>
      <c r="E105" s="233" t="s">
        <v>415</v>
      </c>
      <c r="F105" s="234"/>
      <c r="G105" s="233" t="s">
        <v>416</v>
      </c>
      <c r="H105" s="234"/>
      <c r="I105" s="237" t="s">
        <v>349</v>
      </c>
      <c r="J105" s="239" t="s">
        <v>346</v>
      </c>
      <c r="K105" s="237" t="s">
        <v>345</v>
      </c>
      <c r="L105" s="239" t="s">
        <v>346</v>
      </c>
      <c r="M105" s="147"/>
    </row>
    <row r="106" spans="1:13" ht="21">
      <c r="A106" s="149" t="s">
        <v>417</v>
      </c>
      <c r="B106" s="238"/>
      <c r="C106" s="246"/>
      <c r="D106" s="238"/>
      <c r="E106" s="150" t="s">
        <v>345</v>
      </c>
      <c r="F106" s="151" t="s">
        <v>346</v>
      </c>
      <c r="G106" s="150" t="s">
        <v>345</v>
      </c>
      <c r="H106" s="151" t="s">
        <v>346</v>
      </c>
      <c r="I106" s="238"/>
      <c r="J106" s="240"/>
      <c r="K106" s="238"/>
      <c r="L106" s="240"/>
      <c r="M106" s="147"/>
    </row>
    <row r="107" spans="1:12" s="90" customFormat="1" ht="11.25">
      <c r="A107" s="141" t="s">
        <v>418</v>
      </c>
      <c r="B107" s="155"/>
      <c r="C107" s="156"/>
      <c r="D107" s="155"/>
      <c r="E107" s="156"/>
      <c r="F107" s="155"/>
      <c r="G107" s="156"/>
      <c r="H107" s="155"/>
      <c r="I107" s="156"/>
      <c r="J107" s="155"/>
      <c r="K107" s="156"/>
      <c r="L107" s="155"/>
    </row>
    <row r="108" spans="1:12" s="90" customFormat="1" ht="11.25">
      <c r="A108" s="126" t="s">
        <v>471</v>
      </c>
      <c r="B108" s="29">
        <v>0</v>
      </c>
      <c r="C108" s="30">
        <v>743219.85</v>
      </c>
      <c r="D108" s="29">
        <v>743219.85</v>
      </c>
      <c r="E108" s="30">
        <v>0</v>
      </c>
      <c r="F108" s="29">
        <v>743219.85</v>
      </c>
      <c r="G108" s="30">
        <v>0</v>
      </c>
      <c r="H108" s="29">
        <v>0</v>
      </c>
      <c r="I108" s="30">
        <v>0</v>
      </c>
      <c r="J108" s="29">
        <v>10400.13</v>
      </c>
      <c r="K108" s="30">
        <v>0</v>
      </c>
      <c r="L108" s="29">
        <v>10400.13</v>
      </c>
    </row>
    <row r="109" spans="1:12" s="90" customFormat="1" ht="11.25">
      <c r="A109" s="126" t="s">
        <v>419</v>
      </c>
      <c r="B109" s="29">
        <v>0</v>
      </c>
      <c r="C109" s="30">
        <v>2308379.21</v>
      </c>
      <c r="D109" s="29">
        <v>2308379.21</v>
      </c>
      <c r="E109" s="30">
        <v>0</v>
      </c>
      <c r="F109" s="29">
        <v>2308379.21</v>
      </c>
      <c r="G109" s="30">
        <v>0</v>
      </c>
      <c r="H109" s="29">
        <v>0</v>
      </c>
      <c r="I109" s="30">
        <v>0</v>
      </c>
      <c r="J109" s="29">
        <v>0</v>
      </c>
      <c r="K109" s="30">
        <v>0</v>
      </c>
      <c r="L109" s="29">
        <v>0</v>
      </c>
    </row>
    <row r="110" spans="1:12" s="90" customFormat="1" ht="11.25">
      <c r="A110" s="126" t="s">
        <v>472</v>
      </c>
      <c r="B110" s="29">
        <v>0</v>
      </c>
      <c r="C110" s="30">
        <v>0</v>
      </c>
      <c r="D110" s="29">
        <v>0</v>
      </c>
      <c r="E110" s="30">
        <v>0</v>
      </c>
      <c r="F110" s="29">
        <v>0</v>
      </c>
      <c r="G110" s="30">
        <v>0</v>
      </c>
      <c r="H110" s="29">
        <v>0</v>
      </c>
      <c r="I110" s="30">
        <v>0</v>
      </c>
      <c r="J110" s="29">
        <v>1040905.74</v>
      </c>
      <c r="K110" s="30">
        <v>0</v>
      </c>
      <c r="L110" s="29">
        <v>1040905.74</v>
      </c>
    </row>
    <row r="111" spans="1:12" s="90" customFormat="1" ht="11.25">
      <c r="A111" s="126" t="s">
        <v>420</v>
      </c>
      <c r="B111" s="29">
        <v>0</v>
      </c>
      <c r="C111" s="30">
        <v>57907.34</v>
      </c>
      <c r="D111" s="29">
        <v>51805.53</v>
      </c>
      <c r="E111" s="30">
        <v>0</v>
      </c>
      <c r="F111" s="29">
        <v>51805.53</v>
      </c>
      <c r="G111" s="30">
        <v>0</v>
      </c>
      <c r="H111" s="29">
        <v>6101.81</v>
      </c>
      <c r="I111" s="30">
        <v>0</v>
      </c>
      <c r="J111" s="29">
        <v>0</v>
      </c>
      <c r="K111" s="30">
        <v>0</v>
      </c>
      <c r="L111" s="29">
        <v>0</v>
      </c>
    </row>
    <row r="112" spans="1:12" s="90" customFormat="1" ht="11.25">
      <c r="A112" s="126" t="s">
        <v>473</v>
      </c>
      <c r="B112" s="29">
        <v>0</v>
      </c>
      <c r="C112" s="30">
        <v>285406.42</v>
      </c>
      <c r="D112" s="29">
        <v>0</v>
      </c>
      <c r="E112" s="30">
        <v>0</v>
      </c>
      <c r="F112" s="29">
        <v>0</v>
      </c>
      <c r="G112" s="30">
        <v>0</v>
      </c>
      <c r="H112" s="29">
        <v>285406.42</v>
      </c>
      <c r="I112" s="30">
        <v>0</v>
      </c>
      <c r="J112" s="29">
        <v>0</v>
      </c>
      <c r="K112" s="30">
        <v>0</v>
      </c>
      <c r="L112" s="29">
        <v>0</v>
      </c>
    </row>
    <row r="113" spans="1:12" s="90" customFormat="1" ht="11.25">
      <c r="A113" s="126" t="s">
        <v>421</v>
      </c>
      <c r="B113" s="29">
        <v>0</v>
      </c>
      <c r="C113" s="30">
        <v>33300.89</v>
      </c>
      <c r="D113" s="29">
        <v>33300.89</v>
      </c>
      <c r="E113" s="30">
        <v>0</v>
      </c>
      <c r="F113" s="29">
        <v>33300.89</v>
      </c>
      <c r="G113" s="30">
        <v>0</v>
      </c>
      <c r="H113" s="29">
        <v>0</v>
      </c>
      <c r="I113" s="30">
        <v>0</v>
      </c>
      <c r="J113" s="29">
        <v>0</v>
      </c>
      <c r="K113" s="30">
        <v>0</v>
      </c>
      <c r="L113" s="29">
        <v>0</v>
      </c>
    </row>
    <row r="114" spans="1:12" s="90" customFormat="1" ht="11.25">
      <c r="A114" s="126" t="s">
        <v>422</v>
      </c>
      <c r="B114" s="29">
        <v>0</v>
      </c>
      <c r="C114" s="30">
        <v>420149.84</v>
      </c>
      <c r="D114" s="29">
        <v>420149.84</v>
      </c>
      <c r="E114" s="30">
        <v>0</v>
      </c>
      <c r="F114" s="29">
        <v>420149.84</v>
      </c>
      <c r="G114" s="30">
        <v>0</v>
      </c>
      <c r="H114" s="29">
        <v>0</v>
      </c>
      <c r="I114" s="30">
        <v>0</v>
      </c>
      <c r="J114" s="29">
        <v>0</v>
      </c>
      <c r="K114" s="30">
        <v>0</v>
      </c>
      <c r="L114" s="29">
        <v>0</v>
      </c>
    </row>
    <row r="115" spans="1:12" s="90" customFormat="1" ht="11.25">
      <c r="A115" s="126" t="s">
        <v>474</v>
      </c>
      <c r="B115" s="29">
        <v>0</v>
      </c>
      <c r="C115" s="30">
        <v>0</v>
      </c>
      <c r="D115" s="29">
        <v>0</v>
      </c>
      <c r="E115" s="30">
        <v>0</v>
      </c>
      <c r="F115" s="29">
        <v>0</v>
      </c>
      <c r="G115" s="30">
        <v>0</v>
      </c>
      <c r="H115" s="29">
        <v>0</v>
      </c>
      <c r="I115" s="30">
        <v>0</v>
      </c>
      <c r="J115" s="29">
        <v>467653.3</v>
      </c>
      <c r="K115" s="30">
        <v>0</v>
      </c>
      <c r="L115" s="29">
        <v>467653.3</v>
      </c>
    </row>
    <row r="116" spans="1:12" s="90" customFormat="1" ht="11.25">
      <c r="A116" s="126" t="s">
        <v>423</v>
      </c>
      <c r="B116" s="29">
        <v>945749.99</v>
      </c>
      <c r="C116" s="30">
        <v>8265672.31</v>
      </c>
      <c r="D116" s="29">
        <v>7516942.23</v>
      </c>
      <c r="E116" s="30">
        <v>945749.99</v>
      </c>
      <c r="F116" s="29">
        <v>7219548.68</v>
      </c>
      <c r="G116" s="30">
        <v>0</v>
      </c>
      <c r="H116" s="29">
        <v>566807.29</v>
      </c>
      <c r="I116" s="30">
        <v>973777.03</v>
      </c>
      <c r="J116" s="29">
        <v>14329887.02</v>
      </c>
      <c r="K116" s="30">
        <v>973777.03</v>
      </c>
      <c r="L116" s="29">
        <v>14809203.36</v>
      </c>
    </row>
    <row r="117" spans="1:12" s="90" customFormat="1" ht="11.25">
      <c r="A117" s="126" t="s">
        <v>424</v>
      </c>
      <c r="B117" s="29">
        <v>0</v>
      </c>
      <c r="C117" s="30">
        <v>263800.12</v>
      </c>
      <c r="D117" s="29">
        <v>472005.9</v>
      </c>
      <c r="E117" s="30">
        <v>0</v>
      </c>
      <c r="F117" s="29">
        <v>236002.95</v>
      </c>
      <c r="G117" s="30">
        <v>0</v>
      </c>
      <c r="H117" s="29">
        <v>27797.17</v>
      </c>
      <c r="I117" s="30">
        <v>0</v>
      </c>
      <c r="J117" s="29">
        <v>0</v>
      </c>
      <c r="K117" s="30">
        <v>0</v>
      </c>
      <c r="L117" s="29">
        <v>0</v>
      </c>
    </row>
    <row r="118" spans="1:12" s="90" customFormat="1" ht="11.25">
      <c r="A118" s="158"/>
      <c r="B118" s="142"/>
      <c r="C118" s="142"/>
      <c r="D118" s="143"/>
      <c r="E118" s="142"/>
      <c r="F118" s="143"/>
      <c r="G118" s="142"/>
      <c r="H118" s="143"/>
      <c r="I118" s="142"/>
      <c r="J118" s="143"/>
      <c r="K118" s="142"/>
      <c r="L118" s="159"/>
    </row>
    <row r="119" spans="1:12" s="90" customFormat="1" ht="11.25">
      <c r="A119" s="144" t="s">
        <v>184</v>
      </c>
      <c r="B119" s="19">
        <f aca="true" t="shared" si="2" ref="B119:L119">SUM(B108:B117)</f>
        <v>945749.99</v>
      </c>
      <c r="C119" s="19">
        <f t="shared" si="2"/>
        <v>12377835.979999999</v>
      </c>
      <c r="D119" s="19">
        <f t="shared" si="2"/>
        <v>11545803.450000001</v>
      </c>
      <c r="E119" s="19">
        <f t="shared" si="2"/>
        <v>945749.99</v>
      </c>
      <c r="F119" s="19">
        <f t="shared" si="2"/>
        <v>11012406.95</v>
      </c>
      <c r="G119" s="19">
        <f t="shared" si="2"/>
        <v>0</v>
      </c>
      <c r="H119" s="19">
        <f t="shared" si="2"/>
        <v>886112.6900000001</v>
      </c>
      <c r="I119" s="19">
        <f t="shared" si="2"/>
        <v>973777.03</v>
      </c>
      <c r="J119" s="19">
        <f t="shared" si="2"/>
        <v>15848846.19</v>
      </c>
      <c r="K119" s="19">
        <f t="shared" si="2"/>
        <v>973777.03</v>
      </c>
      <c r="L119" s="19">
        <f t="shared" si="2"/>
        <v>16328162.53</v>
      </c>
    </row>
    <row r="120" spans="2:12" s="90" customFormat="1" ht="11.25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</row>
    <row r="121" spans="1:13" ht="24.75" customHeight="1">
      <c r="A121" s="146" t="s">
        <v>338</v>
      </c>
      <c r="B121" s="247" t="s">
        <v>409</v>
      </c>
      <c r="C121" s="247"/>
      <c r="D121" s="247" t="s">
        <v>410</v>
      </c>
      <c r="E121" s="247" t="s">
        <v>411</v>
      </c>
      <c r="F121" s="247"/>
      <c r="G121" s="247"/>
      <c r="H121" s="247"/>
      <c r="I121" s="243" t="s">
        <v>412</v>
      </c>
      <c r="J121" s="244"/>
      <c r="K121" s="247" t="s">
        <v>413</v>
      </c>
      <c r="L121" s="247"/>
      <c r="M121" s="147"/>
    </row>
    <row r="122" spans="1:13" ht="12.75">
      <c r="A122" s="148" t="s">
        <v>414</v>
      </c>
      <c r="B122" s="247" t="s">
        <v>345</v>
      </c>
      <c r="C122" s="248" t="s">
        <v>346</v>
      </c>
      <c r="D122" s="247"/>
      <c r="E122" s="247" t="s">
        <v>415</v>
      </c>
      <c r="F122" s="247"/>
      <c r="G122" s="247" t="s">
        <v>416</v>
      </c>
      <c r="H122" s="247"/>
      <c r="I122" s="247" t="s">
        <v>349</v>
      </c>
      <c r="J122" s="249" t="s">
        <v>346</v>
      </c>
      <c r="K122" s="247" t="s">
        <v>345</v>
      </c>
      <c r="L122" s="249" t="s">
        <v>346</v>
      </c>
      <c r="M122" s="147"/>
    </row>
    <row r="123" spans="1:13" ht="21">
      <c r="A123" s="149" t="s">
        <v>417</v>
      </c>
      <c r="B123" s="247"/>
      <c r="C123" s="248"/>
      <c r="D123" s="247"/>
      <c r="E123" s="150" t="s">
        <v>345</v>
      </c>
      <c r="F123" s="151" t="s">
        <v>346</v>
      </c>
      <c r="G123" s="150" t="s">
        <v>345</v>
      </c>
      <c r="H123" s="151" t="s">
        <v>346</v>
      </c>
      <c r="I123" s="247"/>
      <c r="J123" s="249"/>
      <c r="K123" s="247"/>
      <c r="L123" s="249"/>
      <c r="M123" s="147"/>
    </row>
    <row r="124" spans="1:12" s="90" customFormat="1" ht="11.25">
      <c r="A124" s="141" t="s">
        <v>425</v>
      </c>
      <c r="B124" s="155"/>
      <c r="C124" s="156"/>
      <c r="D124" s="155"/>
      <c r="E124" s="156"/>
      <c r="F124" s="155"/>
      <c r="G124" s="156"/>
      <c r="H124" s="155"/>
      <c r="I124" s="156"/>
      <c r="J124" s="155"/>
      <c r="K124" s="156"/>
      <c r="L124" s="155"/>
    </row>
    <row r="125" spans="1:12" s="90" customFormat="1" ht="11.25">
      <c r="A125" s="126" t="s">
        <v>355</v>
      </c>
      <c r="B125" s="29">
        <v>261385.48</v>
      </c>
      <c r="C125" s="30">
        <v>0</v>
      </c>
      <c r="D125" s="29">
        <v>0</v>
      </c>
      <c r="E125" s="30">
        <v>261385.48</v>
      </c>
      <c r="F125" s="29">
        <v>0</v>
      </c>
      <c r="G125" s="30">
        <v>0</v>
      </c>
      <c r="H125" s="29">
        <v>0</v>
      </c>
      <c r="I125" s="30">
        <v>307090.32</v>
      </c>
      <c r="J125" s="29">
        <v>0</v>
      </c>
      <c r="K125" s="30">
        <v>307090.32</v>
      </c>
      <c r="L125" s="29">
        <v>0</v>
      </c>
    </row>
    <row r="126" spans="1:12" s="90" customFormat="1" ht="11.25">
      <c r="A126" s="126" t="s">
        <v>423</v>
      </c>
      <c r="B126" s="29">
        <v>1784788.79</v>
      </c>
      <c r="C126" s="30">
        <v>13612.53</v>
      </c>
      <c r="D126" s="29">
        <v>13612.53</v>
      </c>
      <c r="E126" s="30">
        <v>1784788.79</v>
      </c>
      <c r="F126" s="29">
        <v>13612.53</v>
      </c>
      <c r="G126" s="30">
        <v>0</v>
      </c>
      <c r="H126" s="29">
        <v>0</v>
      </c>
      <c r="I126" s="30">
        <v>3298075.85</v>
      </c>
      <c r="J126" s="29">
        <v>107577.98</v>
      </c>
      <c r="K126" s="30">
        <v>3298075.85</v>
      </c>
      <c r="L126" s="29">
        <v>107577.98</v>
      </c>
    </row>
    <row r="127" spans="1:12" s="90" customFormat="1" ht="11.25">
      <c r="A127" s="126" t="s">
        <v>426</v>
      </c>
      <c r="B127" s="29">
        <v>3513291.34</v>
      </c>
      <c r="C127" s="30">
        <v>295139.8</v>
      </c>
      <c r="D127" s="29">
        <v>295139.8</v>
      </c>
      <c r="E127" s="30">
        <v>3513291.34</v>
      </c>
      <c r="F127" s="29">
        <v>295139.8</v>
      </c>
      <c r="G127" s="30">
        <v>0</v>
      </c>
      <c r="H127" s="29">
        <v>0</v>
      </c>
      <c r="I127" s="30">
        <v>5356207.9</v>
      </c>
      <c r="J127" s="29">
        <v>442633.96</v>
      </c>
      <c r="K127" s="30">
        <v>5356207.9</v>
      </c>
      <c r="L127" s="29">
        <v>442633.96</v>
      </c>
    </row>
    <row r="128" spans="1:12" s="90" customFormat="1" ht="11.25">
      <c r="A128" s="158"/>
      <c r="B128" s="142"/>
      <c r="C128" s="143"/>
      <c r="D128" s="142"/>
      <c r="E128" s="143"/>
      <c r="F128" s="142"/>
      <c r="G128" s="143"/>
      <c r="H128" s="142"/>
      <c r="I128" s="143"/>
      <c r="J128" s="142"/>
      <c r="K128" s="143"/>
      <c r="L128" s="142"/>
    </row>
    <row r="129" spans="1:12" s="90" customFormat="1" ht="11.25">
      <c r="A129" s="144" t="s">
        <v>184</v>
      </c>
      <c r="B129" s="19">
        <f aca="true" t="shared" si="3" ref="B129:L129">SUM(B125:B127)</f>
        <v>5559465.609999999</v>
      </c>
      <c r="C129" s="19">
        <f t="shared" si="3"/>
        <v>308752.33</v>
      </c>
      <c r="D129" s="19">
        <f t="shared" si="3"/>
        <v>308752.33</v>
      </c>
      <c r="E129" s="19">
        <f t="shared" si="3"/>
        <v>5559465.609999999</v>
      </c>
      <c r="F129" s="19">
        <f t="shared" si="3"/>
        <v>308752.33</v>
      </c>
      <c r="G129" s="19">
        <f t="shared" si="3"/>
        <v>0</v>
      </c>
      <c r="H129" s="19">
        <f t="shared" si="3"/>
        <v>0</v>
      </c>
      <c r="I129" s="19">
        <f t="shared" si="3"/>
        <v>8961374.07</v>
      </c>
      <c r="J129" s="19">
        <f t="shared" si="3"/>
        <v>550211.9400000001</v>
      </c>
      <c r="K129" s="19">
        <f t="shared" si="3"/>
        <v>8961374.07</v>
      </c>
      <c r="L129" s="19">
        <f t="shared" si="3"/>
        <v>550211.9400000001</v>
      </c>
    </row>
    <row r="130" spans="2:12" s="90" customFormat="1" ht="11.25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</row>
    <row r="131" spans="1:13" ht="24.75" customHeight="1">
      <c r="A131" s="146" t="s">
        <v>338</v>
      </c>
      <c r="B131" s="247" t="s">
        <v>409</v>
      </c>
      <c r="C131" s="247"/>
      <c r="D131" s="247" t="s">
        <v>410</v>
      </c>
      <c r="E131" s="247" t="s">
        <v>411</v>
      </c>
      <c r="F131" s="247"/>
      <c r="G131" s="247"/>
      <c r="H131" s="247"/>
      <c r="I131" s="243" t="s">
        <v>412</v>
      </c>
      <c r="J131" s="244"/>
      <c r="K131" s="247" t="s">
        <v>413</v>
      </c>
      <c r="L131" s="247"/>
      <c r="M131" s="147"/>
    </row>
    <row r="132" spans="1:13" ht="12.75">
      <c r="A132" s="148" t="s">
        <v>414</v>
      </c>
      <c r="B132" s="247" t="s">
        <v>345</v>
      </c>
      <c r="C132" s="248" t="s">
        <v>346</v>
      </c>
      <c r="D132" s="247"/>
      <c r="E132" s="247" t="s">
        <v>415</v>
      </c>
      <c r="F132" s="247"/>
      <c r="G132" s="247" t="s">
        <v>416</v>
      </c>
      <c r="H132" s="247"/>
      <c r="I132" s="247" t="s">
        <v>349</v>
      </c>
      <c r="J132" s="249" t="s">
        <v>346</v>
      </c>
      <c r="K132" s="247" t="s">
        <v>345</v>
      </c>
      <c r="L132" s="249" t="s">
        <v>346</v>
      </c>
      <c r="M132" s="147"/>
    </row>
    <row r="133" spans="1:13" ht="21">
      <c r="A133" s="149" t="s">
        <v>417</v>
      </c>
      <c r="B133" s="247"/>
      <c r="C133" s="248"/>
      <c r="D133" s="247"/>
      <c r="E133" s="150" t="s">
        <v>345</v>
      </c>
      <c r="F133" s="151" t="s">
        <v>346</v>
      </c>
      <c r="G133" s="150" t="s">
        <v>345</v>
      </c>
      <c r="H133" s="151" t="s">
        <v>346</v>
      </c>
      <c r="I133" s="247"/>
      <c r="J133" s="249"/>
      <c r="K133" s="247"/>
      <c r="L133" s="249"/>
      <c r="M133" s="147"/>
    </row>
    <row r="134" spans="1:12" s="90" customFormat="1" ht="11.25">
      <c r="A134" s="141" t="s">
        <v>427</v>
      </c>
      <c r="B134" s="155"/>
      <c r="C134" s="156"/>
      <c r="D134" s="155"/>
      <c r="E134" s="156"/>
      <c r="F134" s="155"/>
      <c r="G134" s="156"/>
      <c r="H134" s="155"/>
      <c r="I134" s="156"/>
      <c r="J134" s="155"/>
      <c r="K134" s="156"/>
      <c r="L134" s="155"/>
    </row>
    <row r="135" spans="1:12" s="90" customFormat="1" ht="11.25">
      <c r="A135" s="126" t="s">
        <v>355</v>
      </c>
      <c r="B135" s="29">
        <v>26.28</v>
      </c>
      <c r="C135" s="30">
        <v>0</v>
      </c>
      <c r="D135" s="29">
        <v>0</v>
      </c>
      <c r="E135" s="30">
        <v>26.28</v>
      </c>
      <c r="F135" s="29">
        <v>0</v>
      </c>
      <c r="G135" s="30">
        <v>0</v>
      </c>
      <c r="H135" s="29">
        <v>0</v>
      </c>
      <c r="I135" s="30">
        <v>0</v>
      </c>
      <c r="J135" s="29">
        <v>37255.53</v>
      </c>
      <c r="K135" s="30">
        <v>0</v>
      </c>
      <c r="L135" s="29">
        <v>37255.53</v>
      </c>
    </row>
    <row r="136" spans="1:12" s="90" customFormat="1" ht="11.25">
      <c r="A136" s="126" t="s">
        <v>428</v>
      </c>
      <c r="B136" s="29">
        <v>83.24</v>
      </c>
      <c r="C136" s="30">
        <v>1975</v>
      </c>
      <c r="D136" s="29">
        <v>1975</v>
      </c>
      <c r="E136" s="30">
        <v>83.24</v>
      </c>
      <c r="F136" s="29">
        <v>1975</v>
      </c>
      <c r="G136" s="30">
        <v>0</v>
      </c>
      <c r="H136" s="29">
        <v>0</v>
      </c>
      <c r="I136" s="30">
        <v>21445</v>
      </c>
      <c r="J136" s="29">
        <v>0</v>
      </c>
      <c r="K136" s="30">
        <v>21445</v>
      </c>
      <c r="L136" s="29">
        <v>0</v>
      </c>
    </row>
    <row r="137" spans="1:12" s="90" customFormat="1" ht="11.25">
      <c r="A137" s="158"/>
      <c r="B137" s="142"/>
      <c r="C137" s="143"/>
      <c r="D137" s="142"/>
      <c r="E137" s="143"/>
      <c r="F137" s="142"/>
      <c r="G137" s="143"/>
      <c r="H137" s="142"/>
      <c r="I137" s="143"/>
      <c r="J137" s="142"/>
      <c r="K137" s="143"/>
      <c r="L137" s="142"/>
    </row>
    <row r="138" spans="1:12" s="90" customFormat="1" ht="11.25">
      <c r="A138" s="144" t="s">
        <v>184</v>
      </c>
      <c r="B138" s="19">
        <f aca="true" t="shared" si="4" ref="B138:L138">SUM(B135:B136)</f>
        <v>109.52</v>
      </c>
      <c r="C138" s="19">
        <f t="shared" si="4"/>
        <v>1975</v>
      </c>
      <c r="D138" s="19">
        <f t="shared" si="4"/>
        <v>1975</v>
      </c>
      <c r="E138" s="19">
        <f t="shared" si="4"/>
        <v>109.52</v>
      </c>
      <c r="F138" s="19">
        <f t="shared" si="4"/>
        <v>1975</v>
      </c>
      <c r="G138" s="19">
        <f t="shared" si="4"/>
        <v>0</v>
      </c>
      <c r="H138" s="19">
        <f t="shared" si="4"/>
        <v>0</v>
      </c>
      <c r="I138" s="19">
        <f t="shared" si="4"/>
        <v>21445</v>
      </c>
      <c r="J138" s="19">
        <f t="shared" si="4"/>
        <v>37255.53</v>
      </c>
      <c r="K138" s="19">
        <f t="shared" si="4"/>
        <v>21445</v>
      </c>
      <c r="L138" s="19">
        <f t="shared" si="4"/>
        <v>37255.53</v>
      </c>
    </row>
    <row r="139" spans="2:12" s="90" customFormat="1" ht="11.25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</row>
    <row r="140" spans="2:12" s="90" customFormat="1" ht="11.25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</row>
    <row r="141" spans="1:13" ht="24.75" customHeight="1">
      <c r="A141" s="146" t="s">
        <v>338</v>
      </c>
      <c r="B141" s="247" t="s">
        <v>409</v>
      </c>
      <c r="C141" s="247"/>
      <c r="D141" s="247" t="s">
        <v>410</v>
      </c>
      <c r="E141" s="247" t="s">
        <v>411</v>
      </c>
      <c r="F141" s="247"/>
      <c r="G141" s="247"/>
      <c r="H141" s="247"/>
      <c r="I141" s="243" t="s">
        <v>412</v>
      </c>
      <c r="J141" s="244"/>
      <c r="K141" s="247" t="s">
        <v>413</v>
      </c>
      <c r="L141" s="247"/>
      <c r="M141" s="147"/>
    </row>
    <row r="142" spans="1:13" ht="12.75">
      <c r="A142" s="148" t="s">
        <v>414</v>
      </c>
      <c r="B142" s="247" t="s">
        <v>345</v>
      </c>
      <c r="C142" s="248" t="s">
        <v>346</v>
      </c>
      <c r="D142" s="247"/>
      <c r="E142" s="247" t="s">
        <v>415</v>
      </c>
      <c r="F142" s="247"/>
      <c r="G142" s="247" t="s">
        <v>416</v>
      </c>
      <c r="H142" s="247"/>
      <c r="I142" s="247" t="s">
        <v>349</v>
      </c>
      <c r="J142" s="249" t="s">
        <v>346</v>
      </c>
      <c r="K142" s="247" t="s">
        <v>345</v>
      </c>
      <c r="L142" s="249" t="s">
        <v>346</v>
      </c>
      <c r="M142" s="147"/>
    </row>
    <row r="143" spans="1:13" ht="21">
      <c r="A143" s="149" t="s">
        <v>417</v>
      </c>
      <c r="B143" s="247"/>
      <c r="C143" s="248"/>
      <c r="D143" s="247"/>
      <c r="E143" s="150" t="s">
        <v>345</v>
      </c>
      <c r="F143" s="151" t="s">
        <v>346</v>
      </c>
      <c r="G143" s="150" t="s">
        <v>345</v>
      </c>
      <c r="H143" s="151" t="s">
        <v>346</v>
      </c>
      <c r="I143" s="247"/>
      <c r="J143" s="249"/>
      <c r="K143" s="247"/>
      <c r="L143" s="249"/>
      <c r="M143" s="147"/>
    </row>
    <row r="144" spans="1:12" s="90" customFormat="1" ht="11.25">
      <c r="A144" s="141" t="s">
        <v>429</v>
      </c>
      <c r="B144" s="155"/>
      <c r="C144" s="156"/>
      <c r="D144" s="155"/>
      <c r="E144" s="156"/>
      <c r="F144" s="155"/>
      <c r="G144" s="156"/>
      <c r="H144" s="155"/>
      <c r="I144" s="156"/>
      <c r="J144" s="155"/>
      <c r="K144" s="156"/>
      <c r="L144" s="155"/>
    </row>
    <row r="145" spans="1:12" s="90" customFormat="1" ht="11.25">
      <c r="A145" s="126" t="s">
        <v>355</v>
      </c>
      <c r="B145" s="29">
        <v>41750.76</v>
      </c>
      <c r="C145" s="30">
        <v>8888.35</v>
      </c>
      <c r="D145" s="29">
        <v>8888.35</v>
      </c>
      <c r="E145" s="30">
        <v>41750.76</v>
      </c>
      <c r="F145" s="29">
        <v>8888.35</v>
      </c>
      <c r="G145" s="30">
        <v>0</v>
      </c>
      <c r="H145" s="29">
        <v>0</v>
      </c>
      <c r="I145" s="30">
        <v>71950.15</v>
      </c>
      <c r="J145" s="29">
        <v>6362.25</v>
      </c>
      <c r="K145" s="30">
        <v>71950.15</v>
      </c>
      <c r="L145" s="29">
        <v>6362.25</v>
      </c>
    </row>
    <row r="146" spans="1:12" s="90" customFormat="1" ht="11.25">
      <c r="A146" s="158"/>
      <c r="B146" s="142"/>
      <c r="C146" s="143"/>
      <c r="D146" s="142"/>
      <c r="E146" s="143"/>
      <c r="F146" s="142"/>
      <c r="G146" s="143"/>
      <c r="H146" s="142"/>
      <c r="I146" s="143"/>
      <c r="J146" s="142"/>
      <c r="K146" s="143"/>
      <c r="L146" s="142"/>
    </row>
    <row r="147" spans="1:12" s="90" customFormat="1" ht="11.25">
      <c r="A147" s="144" t="s">
        <v>184</v>
      </c>
      <c r="B147" s="19">
        <f aca="true" t="shared" si="5" ref="B147:L147">SUM(B145:B145)</f>
        <v>41750.76</v>
      </c>
      <c r="C147" s="19">
        <f t="shared" si="5"/>
        <v>8888.35</v>
      </c>
      <c r="D147" s="19">
        <f t="shared" si="5"/>
        <v>8888.35</v>
      </c>
      <c r="E147" s="19">
        <f t="shared" si="5"/>
        <v>41750.76</v>
      </c>
      <c r="F147" s="19">
        <f t="shared" si="5"/>
        <v>8888.35</v>
      </c>
      <c r="G147" s="19">
        <f t="shared" si="5"/>
        <v>0</v>
      </c>
      <c r="H147" s="19">
        <f t="shared" si="5"/>
        <v>0</v>
      </c>
      <c r="I147" s="19">
        <f t="shared" si="5"/>
        <v>71950.15</v>
      </c>
      <c r="J147" s="19">
        <f t="shared" si="5"/>
        <v>6362.25</v>
      </c>
      <c r="K147" s="19">
        <f t="shared" si="5"/>
        <v>71950.15</v>
      </c>
      <c r="L147" s="19">
        <f t="shared" si="5"/>
        <v>6362.25</v>
      </c>
    </row>
    <row r="148" spans="2:12" s="90" customFormat="1" ht="11.25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</row>
    <row r="149" spans="2:12" s="90" customFormat="1" ht="11.25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</row>
    <row r="150" spans="1:12" s="90" customFormat="1" ht="11.25">
      <c r="A150" s="132" t="s">
        <v>430</v>
      </c>
      <c r="B150" s="19">
        <f aca="true" t="shared" si="6" ref="B150:L150">SUM(B94,B102,B119,B129,B138,B147)</f>
        <v>25227565.880000003</v>
      </c>
      <c r="C150" s="19">
        <f t="shared" si="6"/>
        <v>70731595.65999998</v>
      </c>
      <c r="D150" s="19">
        <f t="shared" si="6"/>
        <v>61875251.699999996</v>
      </c>
      <c r="E150" s="19">
        <f t="shared" si="6"/>
        <v>25095299.52</v>
      </c>
      <c r="F150" s="19">
        <f t="shared" si="6"/>
        <v>60353434.27</v>
      </c>
      <c r="G150" s="19">
        <f t="shared" si="6"/>
        <v>132266.36</v>
      </c>
      <c r="H150" s="19">
        <f t="shared" si="6"/>
        <v>8510906.989999998</v>
      </c>
      <c r="I150" s="19">
        <f t="shared" si="6"/>
        <v>28902149.049999997</v>
      </c>
      <c r="J150" s="19">
        <f t="shared" si="6"/>
        <v>69686609.53000002</v>
      </c>
      <c r="K150" s="19">
        <f t="shared" si="6"/>
        <v>28902149.049999997</v>
      </c>
      <c r="L150" s="19">
        <f t="shared" si="6"/>
        <v>71553863.93</v>
      </c>
    </row>
    <row r="151" s="90" customFormat="1" ht="11.25"/>
    <row r="152" s="90" customFormat="1" ht="11.25"/>
    <row r="153" spans="1:14" s="140" customFormat="1" ht="12.75">
      <c r="A153" s="13"/>
      <c r="B153" s="13"/>
      <c r="C153" s="13"/>
      <c r="D153" s="13"/>
      <c r="E153" s="13"/>
      <c r="F153" s="13"/>
      <c r="G153" s="13"/>
      <c r="J153" s="13"/>
      <c r="K153" s="13"/>
      <c r="L153" s="13"/>
      <c r="M153" s="13"/>
      <c r="N153" s="13"/>
    </row>
    <row r="154" spans="1:12" s="140" customFormat="1" ht="12.75">
      <c r="A154" s="65" t="s">
        <v>60</v>
      </c>
      <c r="B154" s="100"/>
      <c r="C154" s="13"/>
      <c r="D154" s="176" t="s">
        <v>445</v>
      </c>
      <c r="E154" s="176"/>
      <c r="F154" s="176"/>
      <c r="I154" s="176" t="s">
        <v>61</v>
      </c>
      <c r="J154" s="176"/>
      <c r="K154" s="176"/>
      <c r="L154" s="176"/>
    </row>
    <row r="155" spans="1:12" s="140" customFormat="1" ht="12.75">
      <c r="A155" s="65" t="s">
        <v>62</v>
      </c>
      <c r="B155" s="100"/>
      <c r="C155" s="13"/>
      <c r="D155" s="176" t="s">
        <v>443</v>
      </c>
      <c r="E155" s="176"/>
      <c r="F155" s="176"/>
      <c r="I155" s="250" t="s">
        <v>431</v>
      </c>
      <c r="J155" s="250"/>
      <c r="K155" s="250"/>
      <c r="L155" s="250"/>
    </row>
    <row r="156" spans="4:12" s="13" customFormat="1" ht="12.75">
      <c r="D156" s="176" t="s">
        <v>444</v>
      </c>
      <c r="E156" s="176"/>
      <c r="F156" s="176"/>
      <c r="I156" s="176" t="s">
        <v>63</v>
      </c>
      <c r="J156" s="176"/>
      <c r="K156" s="176"/>
      <c r="L156" s="176"/>
    </row>
    <row r="157" s="13" customFormat="1" ht="12.75"/>
    <row r="158" spans="7:8" s="13" customFormat="1" ht="12.75">
      <c r="G158" s="160"/>
      <c r="H158" s="160"/>
    </row>
    <row r="159" spans="7:9" ht="12.75">
      <c r="G159" s="161"/>
      <c r="H159" s="161"/>
      <c r="I159" s="161"/>
    </row>
  </sheetData>
  <sheetProtection/>
  <mergeCells count="86">
    <mergeCell ref="D156:F156"/>
    <mergeCell ref="I154:L154"/>
    <mergeCell ref="I156:L156"/>
    <mergeCell ref="I155:L155"/>
    <mergeCell ref="B142:B143"/>
    <mergeCell ref="C142:C143"/>
    <mergeCell ref="E142:F142"/>
    <mergeCell ref="G142:H142"/>
    <mergeCell ref="I142:I143"/>
    <mergeCell ref="D154:F154"/>
    <mergeCell ref="G132:H132"/>
    <mergeCell ref="I132:I133"/>
    <mergeCell ref="J132:J133"/>
    <mergeCell ref="K132:K133"/>
    <mergeCell ref="D155:F155"/>
    <mergeCell ref="L132:L133"/>
    <mergeCell ref="K142:K143"/>
    <mergeCell ref="L142:L143"/>
    <mergeCell ref="B141:C141"/>
    <mergeCell ref="D141:D143"/>
    <mergeCell ref="E141:H141"/>
    <mergeCell ref="I141:J141"/>
    <mergeCell ref="K141:L141"/>
    <mergeCell ref="E132:F132"/>
    <mergeCell ref="J142:J143"/>
    <mergeCell ref="K122:K123"/>
    <mergeCell ref="L122:L123"/>
    <mergeCell ref="B131:C131"/>
    <mergeCell ref="D131:D133"/>
    <mergeCell ref="E131:H131"/>
    <mergeCell ref="L105:L106"/>
    <mergeCell ref="I131:J131"/>
    <mergeCell ref="K131:L131"/>
    <mergeCell ref="B132:B133"/>
    <mergeCell ref="C132:C133"/>
    <mergeCell ref="K121:L121"/>
    <mergeCell ref="K97:K98"/>
    <mergeCell ref="L97:L98"/>
    <mergeCell ref="B122:B123"/>
    <mergeCell ref="C122:C123"/>
    <mergeCell ref="E122:F122"/>
    <mergeCell ref="G122:H122"/>
    <mergeCell ref="E104:H104"/>
    <mergeCell ref="J122:J123"/>
    <mergeCell ref="G105:H105"/>
    <mergeCell ref="I122:I123"/>
    <mergeCell ref="I97:I98"/>
    <mergeCell ref="B121:C121"/>
    <mergeCell ref="D121:D123"/>
    <mergeCell ref="E121:H121"/>
    <mergeCell ref="I121:J121"/>
    <mergeCell ref="I105:I106"/>
    <mergeCell ref="J105:J106"/>
    <mergeCell ref="B104:C104"/>
    <mergeCell ref="B105:B106"/>
    <mergeCell ref="C105:C106"/>
    <mergeCell ref="E105:F105"/>
    <mergeCell ref="B97:B98"/>
    <mergeCell ref="C97:C98"/>
    <mergeCell ref="K105:K106"/>
    <mergeCell ref="J9:J10"/>
    <mergeCell ref="D104:D106"/>
    <mergeCell ref="K9:K10"/>
    <mergeCell ref="L9:L10"/>
    <mergeCell ref="I104:J104"/>
    <mergeCell ref="K104:L104"/>
    <mergeCell ref="I96:J96"/>
    <mergeCell ref="E97:F97"/>
    <mergeCell ref="A1:F3"/>
    <mergeCell ref="B8:C8"/>
    <mergeCell ref="D8:D10"/>
    <mergeCell ref="E8:H8"/>
    <mergeCell ref="I8:J8"/>
    <mergeCell ref="J97:J98"/>
    <mergeCell ref="G9:H9"/>
    <mergeCell ref="I9:I10"/>
    <mergeCell ref="K96:L96"/>
    <mergeCell ref="G97:H97"/>
    <mergeCell ref="K8:L8"/>
    <mergeCell ref="A9:A10"/>
    <mergeCell ref="B9:B10"/>
    <mergeCell ref="C9:C10"/>
    <mergeCell ref="E9:F9"/>
    <mergeCell ref="B96:C96"/>
    <mergeCell ref="D96:D98"/>
    <mergeCell ref="E96:H96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2020-01-21T20:23:44Z</cp:lastPrinted>
  <dcterms:created xsi:type="dcterms:W3CDTF">2011-05-23T18:46:02Z</dcterms:created>
  <dcterms:modified xsi:type="dcterms:W3CDTF">2020-02-10T12:11:27Z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