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045" windowWidth="28830" windowHeight="6105" tabRatio="746" activeTab="0"/>
  </bookViews>
  <sheets>
    <sheet name="RREO-Anexo 12" sheetId="1" r:id="rId1"/>
  </sheets>
  <definedNames>
    <definedName name="_xlfn.IFERROR" hidden="1">#NAME?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<sst xmlns="http://schemas.openxmlformats.org/spreadsheetml/2006/main" count="192" uniqueCount="156">
  <si>
    <t>¹ Essa linha apresentará valor somente no Relatório Resumido da Execução Orçamentária do último bimestre do exercício.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</si>
  <si>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</si>
  <si>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</si>
  <si>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</si>
  <si>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</si>
  <si>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</si>
  <si>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</si>
  <si>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</si>
  <si>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</si>
  <si>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</si>
  <si>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</si>
  <si>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</si>
  <si>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DESPESAS EMPENHADAS</t>
  </si>
  <si>
    <t>DESPESAS LIQUIDADAS</t>
  </si>
  <si>
    <t>(d)</t>
  </si>
  <si>
    <t>(e)</t>
  </si>
  <si>
    <t>(g)</t>
  </si>
  <si>
    <t>(h)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</si>
  <si>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</si>
  <si>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</si>
  <si>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</si>
  <si>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</si>
  <si>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</si>
  <si>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>(b/a) x 100</t>
  </si>
  <si>
    <t>(d/c) x 100</t>
  </si>
  <si>
    <t>Outras Subfunções</t>
  </si>
  <si>
    <t>(f)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</si>
  <si>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</si>
  <si>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</si>
  <si>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</si>
  <si>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</si>
  <si>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</si>
  <si>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</si>
  <si>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</si>
  <si>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</si>
  <si>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</si>
  <si>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</si>
  <si>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</si>
  <si>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</si>
  <si>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</si>
  <si>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(j)</t>
  </si>
  <si>
    <t>(k)</t>
  </si>
  <si>
    <t>RECEITAS DE OPERAÇÕES DE CRÉDITO VINCULADAS À SAÚDE</t>
  </si>
  <si>
    <t>(i)</t>
  </si>
  <si>
    <t>TRANSFERÊNCIA DE RECURSOS DO SISTEMA ÚNICO DE SAÚDE-SUS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</si>
  <si>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</si>
  <si>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</si>
  <si>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</si>
  <si>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</si>
  <si>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</si>
  <si>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</si>
  <si>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PAGOS</t>
  </si>
  <si>
    <t>A PAGAR</t>
  </si>
  <si>
    <t>Inscritos em &lt;Exercício de Referência&gt;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</si>
  <si>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</si>
  <si>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</si>
  <si>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</si>
  <si>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</si>
  <si>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</si>
  <si>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</si>
  <si>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</si>
  <si>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</si>
  <si>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</si>
  <si>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</si>
  <si>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</si>
  <si>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</si>
  <si>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</si>
  <si>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</si>
  <si>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</si>
  <si>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</si>
  <si>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</si>
  <si>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</si>
  <si>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</si>
  <si>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</si>
  <si>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</si>
  <si>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</si>
  <si>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</si>
  <si>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</si>
  <si>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</si>
  <si>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</si>
  <si>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</si>
  <si>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</si>
  <si>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</si>
  <si>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</si>
  <si>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</si>
  <si>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</si>
  <si>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</si>
  <si>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</si>
  <si>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</si>
  <si>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</si>
  <si>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</si>
  <si>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</si>
  <si>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</si>
  <si>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</si>
  <si>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</si>
  <si>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</si>
  <si>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</si>
  <si>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</si>
  <si>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</si>
  <si>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INSCRITOS</t>
  </si>
  <si>
    <t>CANCELADOS/    PRESCRITOS</t>
  </si>
  <si>
    <t>PARCELA CONSIDERADA NO LIMITE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</si>
  <si>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</si>
  <si>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</si>
  <si>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</si>
  <si>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</si>
  <si>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</si>
  <si>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</si>
  <si>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</si>
  <si>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</si>
  <si>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</si>
  <si>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</si>
  <si>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</si>
  <si>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</si>
  <si>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</si>
  <si>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</si>
  <si>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</si>
  <si>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</si>
  <si>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</si>
  <si>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t>Tabela 12.2 - Demonstrativo das Despesas com Saúde - Municípios</t>
  </si>
  <si>
    <t>Inscritos em &lt;Exercício de Referência - 1&gt;</t>
  </si>
  <si>
    <t>Inscritos em &lt;Exercício de Referência - 2&gt;</t>
  </si>
  <si>
    <t xml:space="preserve">Restos a Pagar Cancelados ou Prescritos em &lt;Exercício de Referência - 1&gt; </t>
  </si>
  <si>
    <t xml:space="preserve">Restos a Pagar Cancelados ou Prescritos em &lt;Exercício de Referência - 2&gt; </t>
  </si>
  <si>
    <t xml:space="preserve">Restos a Pagar Cancelados ou Prescritos em &lt;Exercício de Referência - 3&gt; </t>
  </si>
  <si>
    <t xml:space="preserve">Diferença de limite não cumprido em &lt;Exercício de Referência - 2&gt; </t>
  </si>
  <si>
    <t xml:space="preserve">Diferença de limite não cumprido em &lt;Exercício de Referência - 3&gt; </t>
  </si>
  <si>
    <t xml:space="preserve">Diferença de limite não cumprido em &lt;Exercício de Referência - 4&gt; </t>
  </si>
  <si>
    <r>
      <t>Inscritas em Restos a Pagar não Processados</t>
    </r>
    <r>
      <rPr>
        <b/>
        <vertAlign val="superscript"/>
        <sz val="8"/>
        <rFont val="Times New Roman"/>
        <family val="1"/>
      </rPr>
      <t>7</t>
    </r>
  </si>
  <si>
    <r>
      <t>RESTOS A PAGAR NÃO PROCESSADOS INSCRITOS INDEVIDAMENTE NO EXERCÍCIO SEM DISPONIBILIDADE FINANCEIRA</t>
    </r>
    <r>
      <rPr>
        <vertAlign val="superscript"/>
        <sz val="8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</si>
  <si>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</si>
  <si>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</si>
  <si>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Times New Roman"/>
        <family val="1"/>
      </rPr>
      <t>6</t>
    </r>
    <r>
      <rPr>
        <b/>
        <sz val="8"/>
        <rFont val="Times New Roman"/>
        <family val="1"/>
      </rPr>
      <t xml:space="preserve"> - LIMITE CONSTITUCIONAL 15%</t>
    </r>
    <r>
      <rPr>
        <b/>
        <vertAlign val="superscript"/>
        <sz val="8"/>
        <rFont val="Times New Roman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</si>
  <si>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</si>
  <si>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</si>
  <si>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</si>
  <si>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</si>
  <si>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</si>
  <si>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</si>
  <si>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Essa coluna poderá ser apresentada somente no último bimestre</t>
    </r>
  </si>
  <si>
    <t>PREFEITURA MUNICIPAL DE INDAIATUBA</t>
  </si>
  <si>
    <t>Av. Eng. Fabio R. Barnabe, 2800 - Jd. Esplanada II</t>
  </si>
  <si>
    <t>C.N.P.J. 44.733.608/0001-09</t>
  </si>
  <si>
    <t>Telefone: (19) 3834-9000</t>
  </si>
  <si>
    <t>Período: 1º Bimestre</t>
  </si>
  <si>
    <t>NILSON ALCIDES GASPAR</t>
  </si>
  <si>
    <t>PREFEITO MUNICIPAL</t>
  </si>
  <si>
    <t>MARIANA ALVES RIZATO</t>
  </si>
  <si>
    <t>CONTADORA</t>
  </si>
  <si>
    <t>LUIS HENRIQUE BORTOLETTO</t>
  </si>
  <si>
    <t>COORDENADOR DE SERVIÇOS DE CONTABILIDADE</t>
  </si>
  <si>
    <t>FONTE: Sistema CECAM, Unidade Responsável: CONTABILIDADE. Emissão: 19/03/2020, às 14:33:03. Assinado Digitalmente no dia 19/03/2020, às 14:33:03.</t>
  </si>
  <si>
    <t>CRC - SP 321123/O-4</t>
  </si>
  <si>
    <t>CRC-SP 289944/O-3</t>
  </si>
  <si>
    <t>GRAZIELA DRIGO BOSSOLAN GARCIA</t>
  </si>
  <si>
    <t>SECRETÁRIA MUNICIPAL DA SAÚDE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</si>
</sst>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[Red]\(&quot;R$ &quot;#,##0.00\)"/>
    <numFmt numFmtId="171" formatCode="_(* #,##0.00_);_(* \(#,##0.00\);_(* &quot;-&quot;??_);_(@_)"/>
    <numFmt numFmtId="172" formatCode="#,##0.0_);\(#,##0.0\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;\-#,##0.0"/>
    <numFmt numFmtId="178" formatCode="[$-416]dddd\,\ d&quot; de &quot;mmmm&quot; de &quot;yyyy"/>
    <numFmt numFmtId="179" formatCode="&quot;R$&quot;\ #,##0.00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0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/>
    </xf>
    <xf numFmtId="0" fontId="4" fillId="0" borderId="0" xfId="50" applyFont="1" applyFill="1" applyBorder="1" applyAlignment="1">
      <alignment/>
      <protection/>
    </xf>
    <xf numFmtId="0" fontId="2" fillId="33" borderId="13" xfId="50" applyFont="1" applyFill="1" applyBorder="1" applyAlignment="1">
      <alignment horizontal="center" vertical="top" wrapText="1"/>
      <protection/>
    </xf>
    <xf numFmtId="0" fontId="2" fillId="33" borderId="14" xfId="50" applyFont="1" applyFill="1" applyBorder="1" applyAlignment="1">
      <alignment horizontal="center"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43" fontId="3" fillId="0" borderId="13" xfId="66" applyFont="1" applyFill="1" applyBorder="1" applyAlignment="1">
      <alignment horizontal="right"/>
    </xf>
    <xf numFmtId="43" fontId="3" fillId="0" borderId="0" xfId="66" applyFont="1" applyFill="1" applyBorder="1" applyAlignment="1">
      <alignment horizontal="right"/>
    </xf>
    <xf numFmtId="43" fontId="3" fillId="0" borderId="14" xfId="66" applyFont="1" applyFill="1" applyBorder="1" applyAlignment="1">
      <alignment horizontal="right"/>
    </xf>
    <xf numFmtId="43" fontId="3" fillId="0" borderId="17" xfId="66" applyFont="1" applyFill="1" applyBorder="1" applyAlignment="1">
      <alignment horizontal="right"/>
    </xf>
    <xf numFmtId="43" fontId="3" fillId="0" borderId="11" xfId="66" applyFont="1" applyFill="1" applyBorder="1" applyAlignment="1">
      <alignment horizontal="right"/>
    </xf>
    <xf numFmtId="43" fontId="3" fillId="0" borderId="15" xfId="66" applyFont="1" applyFill="1" applyBorder="1" applyAlignment="1">
      <alignment horizontal="right"/>
    </xf>
    <xf numFmtId="43" fontId="3" fillId="0" borderId="16" xfId="66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43" fontId="3" fillId="0" borderId="12" xfId="66" applyFont="1" applyFill="1" applyBorder="1" applyAlignment="1">
      <alignment horizontal="right"/>
    </xf>
    <xf numFmtId="0" fontId="2" fillId="0" borderId="18" xfId="0" applyFont="1" applyFill="1" applyBorder="1" applyAlignment="1">
      <alignment wrapText="1"/>
    </xf>
    <xf numFmtId="43" fontId="3" fillId="0" borderId="18" xfId="66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50" applyFont="1" applyFill="1" applyBorder="1" applyAlignment="1">
      <alignment horizontal="center" vertical="top" wrapText="1"/>
      <protection/>
    </xf>
    <xf numFmtId="0" fontId="3" fillId="0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43" fontId="3" fillId="34" borderId="13" xfId="66" applyFont="1" applyFill="1" applyBorder="1" applyAlignment="1">
      <alignment horizontal="right"/>
    </xf>
    <xf numFmtId="43" fontId="3" fillId="34" borderId="21" xfId="66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43" fontId="3" fillId="34" borderId="14" xfId="66" applyFont="1" applyFill="1" applyBorder="1" applyAlignment="1">
      <alignment horizontal="right"/>
    </xf>
    <xf numFmtId="43" fontId="3" fillId="34" borderId="22" xfId="66" applyFont="1" applyFill="1" applyBorder="1" applyAlignment="1">
      <alignment horizontal="right"/>
    </xf>
    <xf numFmtId="43" fontId="3" fillId="0" borderId="22" xfId="66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43" fontId="3" fillId="0" borderId="11" xfId="66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2" fillId="34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33" borderId="18" xfId="0" applyFont="1" applyFill="1" applyBorder="1" applyAlignment="1">
      <alignment horizontal="left" vertical="center" wrapText="1"/>
    </xf>
    <xf numFmtId="43" fontId="3" fillId="34" borderId="16" xfId="66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43" fontId="3" fillId="0" borderId="22" xfId="66" applyFont="1" applyBorder="1" applyAlignment="1">
      <alignment horizontal="right"/>
    </xf>
    <xf numFmtId="0" fontId="3" fillId="34" borderId="2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2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2" fillId="33" borderId="13" xfId="50" applyFont="1" applyFill="1" applyBorder="1" applyAlignment="1">
      <alignment horizontal="center" vertical="center" wrapText="1"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5" xfId="50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3" fontId="3" fillId="0" borderId="14" xfId="66" applyFont="1" applyFill="1" applyBorder="1" applyAlignment="1">
      <alignment horizontal="right" vertical="center"/>
    </xf>
    <xf numFmtId="43" fontId="3" fillId="34" borderId="17" xfId="66" applyFont="1" applyFill="1" applyBorder="1" applyAlignment="1">
      <alignment horizontal="right"/>
    </xf>
    <xf numFmtId="43" fontId="3" fillId="34" borderId="11" xfId="66" applyFont="1" applyFill="1" applyBorder="1" applyAlignment="1">
      <alignment horizontal="right"/>
    </xf>
    <xf numFmtId="4" fontId="4" fillId="0" borderId="0" xfId="50" applyNumberFormat="1" applyFont="1" applyFill="1" applyBorder="1" applyAlignment="1">
      <alignment vertical="center"/>
      <protection/>
    </xf>
    <xf numFmtId="4" fontId="4" fillId="0" borderId="0" xfId="50" applyNumberFormat="1" applyFont="1" applyFill="1" applyBorder="1" applyAlignment="1">
      <alignment/>
      <protection/>
    </xf>
    <xf numFmtId="4" fontId="4" fillId="0" borderId="0" xfId="50" applyNumberFormat="1" applyFont="1" applyFill="1" applyBorder="1" applyAlignment="1">
      <alignment horizontal="left" vertical="center"/>
      <protection/>
    </xf>
    <xf numFmtId="0" fontId="3" fillId="34" borderId="12" xfId="0" applyFont="1" applyFill="1" applyBorder="1" applyAlignment="1">
      <alignment wrapText="1"/>
    </xf>
    <xf numFmtId="43" fontId="3" fillId="0" borderId="13" xfId="66" applyFont="1" applyBorder="1" applyAlignment="1">
      <alignment horizontal="right"/>
    </xf>
    <xf numFmtId="43" fontId="3" fillId="0" borderId="15" xfId="66" applyFont="1" applyBorder="1" applyAlignment="1">
      <alignment horizontal="right"/>
    </xf>
    <xf numFmtId="43" fontId="3" fillId="34" borderId="18" xfId="66" applyFont="1" applyFill="1" applyBorder="1" applyAlignment="1">
      <alignment horizontal="right"/>
    </xf>
    <xf numFmtId="43" fontId="3" fillId="0" borderId="19" xfId="66" applyFont="1" applyFill="1" applyBorder="1" applyAlignment="1">
      <alignment horizontal="center"/>
    </xf>
    <xf numFmtId="43" fontId="3" fillId="0" borderId="20" xfId="66" applyFont="1" applyFill="1" applyBorder="1" applyAlignment="1">
      <alignment/>
    </xf>
    <xf numFmtId="43" fontId="3" fillId="0" borderId="0" xfId="66" applyFont="1" applyFill="1" applyBorder="1" applyAlignment="1">
      <alignment horizontal="center"/>
    </xf>
    <xf numFmtId="43" fontId="3" fillId="0" borderId="0" xfId="66" applyFont="1" applyFill="1" applyBorder="1" applyAlignment="1">
      <alignment/>
    </xf>
    <xf numFmtId="43" fontId="3" fillId="34" borderId="0" xfId="66" applyFont="1" applyFill="1" applyBorder="1" applyAlignment="1">
      <alignment/>
    </xf>
    <xf numFmtId="43" fontId="3" fillId="0" borderId="19" xfId="66" applyFont="1" applyBorder="1" applyAlignment="1">
      <alignment/>
    </xf>
    <xf numFmtId="43" fontId="3" fillId="0" borderId="10" xfId="66" applyFont="1" applyBorder="1" applyAlignment="1">
      <alignment/>
    </xf>
    <xf numFmtId="43" fontId="3" fillId="0" borderId="0" xfId="66" applyFont="1" applyAlignment="1">
      <alignment/>
    </xf>
    <xf numFmtId="43" fontId="3" fillId="0" borderId="0" xfId="66" applyFont="1" applyBorder="1" applyAlignment="1">
      <alignment/>
    </xf>
    <xf numFmtId="43" fontId="3" fillId="33" borderId="16" xfId="66" applyFont="1" applyFill="1" applyBorder="1" applyAlignment="1">
      <alignment horizontal="left" vertical="center"/>
    </xf>
    <xf numFmtId="43" fontId="3" fillId="34" borderId="15" xfId="66" applyFont="1" applyFill="1" applyBorder="1" applyAlignment="1">
      <alignment horizontal="right"/>
    </xf>
    <xf numFmtId="43" fontId="3" fillId="34" borderId="12" xfId="66" applyFont="1" applyFill="1" applyBorder="1" applyAlignment="1">
      <alignment horizontal="right"/>
    </xf>
    <xf numFmtId="43" fontId="3" fillId="0" borderId="14" xfId="66" applyFont="1" applyBorder="1" applyAlignment="1">
      <alignment horizontal="right"/>
    </xf>
    <xf numFmtId="43" fontId="3" fillId="0" borderId="24" xfId="66" applyFont="1" applyFill="1" applyBorder="1" applyAlignment="1">
      <alignment horizontal="right"/>
    </xf>
    <xf numFmtId="0" fontId="50" fillId="0" borderId="0" xfId="50" applyFont="1" applyFill="1" applyAlignment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3" fontId="2" fillId="34" borderId="21" xfId="0" applyNumberFormat="1" applyFont="1" applyFill="1" applyBorder="1" applyAlignment="1">
      <alignment horizontal="center" vertical="center" wrapText="1"/>
    </xf>
    <xf numFmtId="4" fontId="4" fillId="0" borderId="0" xfId="50" applyNumberFormat="1" applyFont="1" applyFill="1" applyBorder="1" applyAlignment="1">
      <alignment horizontal="left"/>
      <protection/>
    </xf>
    <xf numFmtId="0" fontId="4" fillId="0" borderId="0" xfId="50" applyFont="1" applyFill="1" applyBorder="1" applyAlignment="1">
      <alignment horizontal="left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0" xfId="50" applyNumberFormat="1" applyFont="1" applyFill="1" applyBorder="1" applyAlignment="1">
      <alignment horizontal="left"/>
      <protection/>
    </xf>
    <xf numFmtId="4" fontId="4" fillId="0" borderId="0" xfId="50" applyNumberFormat="1" applyFont="1" applyFill="1" applyBorder="1" applyAlignment="1">
      <alignment horizontal="left" vertical="center"/>
      <protection/>
    </xf>
    <xf numFmtId="0" fontId="2" fillId="33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2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2 2" xfId="68"/>
    <cellStyle name="Vírgula 2 2 2" xfId="69"/>
    <cellStyle name="Vírgula 2 3" xfId="70"/>
    <cellStyle name="Vírgula 3" xfId="71"/>
    <cellStyle name="Vírgula 3 2" xfId="72"/>
    <cellStyle name="Vírgula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5.7109375" style="31" customWidth="1"/>
    <col min="2" max="2" width="14.7109375" style="31" customWidth="1"/>
    <col min="3" max="3" width="13.57421875" style="31" customWidth="1"/>
    <col min="4" max="4" width="12.8515625" style="31" bestFit="1" customWidth="1"/>
    <col min="5" max="5" width="11.57421875" style="31" customWidth="1"/>
    <col min="6" max="6" width="12.421875" style="31" customWidth="1"/>
    <col min="7" max="7" width="11.28125" style="31" customWidth="1"/>
    <col min="8" max="8" width="14.7109375" style="31" customWidth="1"/>
    <col min="9" max="16384" width="9.140625" style="31" customWidth="1"/>
  </cols>
  <sheetData>
    <row r="2" ht="25.5" customHeight="1">
      <c r="A2" s="149" t="s">
        <v>140</v>
      </c>
    </row>
    <row r="3" ht="15.75" customHeight="1">
      <c r="A3" s="150" t="s">
        <v>141</v>
      </c>
    </row>
    <row r="4" ht="15.75" customHeight="1">
      <c r="A4" s="150" t="s">
        <v>142</v>
      </c>
    </row>
    <row r="5" ht="15.75" customHeight="1">
      <c r="A5" s="150" t="s">
        <v>143</v>
      </c>
    </row>
    <row r="6" spans="1:5" ht="15.75">
      <c r="A6" s="12" t="s">
        <v>119</v>
      </c>
      <c r="B6" s="1"/>
      <c r="C6" s="1"/>
      <c r="D6" s="1"/>
      <c r="E6" s="1"/>
    </row>
    <row r="7" spans="1:5" ht="12.75">
      <c r="A7" s="10"/>
      <c r="B7" s="10"/>
      <c r="C7" s="10"/>
      <c r="D7" s="10"/>
      <c r="E7" s="10"/>
    </row>
    <row r="8" spans="1:7" ht="12.75">
      <c r="A8" s="7" t="s">
        <v>140</v>
      </c>
      <c r="B8" s="22"/>
      <c r="C8" s="22"/>
      <c r="D8" s="22"/>
      <c r="E8" s="22"/>
      <c r="F8" s="22"/>
      <c r="G8" s="22"/>
    </row>
    <row r="9" spans="1:7" ht="12.75">
      <c r="A9" s="22" t="s">
        <v>1</v>
      </c>
      <c r="B9" s="22"/>
      <c r="C9" s="22"/>
      <c r="D9" s="22"/>
      <c r="E9" s="22"/>
      <c r="F9" s="22"/>
      <c r="G9" s="22"/>
    </row>
    <row r="10" spans="1:7" ht="12.75">
      <c r="A10" s="21" t="s">
        <v>67</v>
      </c>
      <c r="B10" s="21"/>
      <c r="C10" s="21"/>
      <c r="D10" s="21"/>
      <c r="E10" s="21"/>
      <c r="F10" s="21"/>
      <c r="G10" s="21"/>
    </row>
    <row r="11" spans="1:7" ht="12.75">
      <c r="A11" s="157" t="s">
        <v>2</v>
      </c>
      <c r="B11" s="157"/>
      <c r="C11" s="157"/>
      <c r="D11" s="157"/>
      <c r="E11" s="157"/>
      <c r="F11" s="157"/>
      <c r="G11" s="157"/>
    </row>
    <row r="12" spans="1:7" ht="12.75">
      <c r="A12" s="3" t="s">
        <v>144</v>
      </c>
      <c r="B12" s="148" t="str">
        <f>IF(_xlfn.IFERROR(SEARCH("SEMESTRE",A12,1),0)&gt;0,"Semestre",IF(_xlfn.IFERROR(SEARCH("QUADRIMESTRE",A12,1),0)&gt;0,"Quadrimestre",IF(_xlfn.IFERROR(SEARCH("TRIMESTRE",A12,1),0)&gt;0,"Trimestre",IF(_xlfn.IFERROR(SEARCH("BIMESTRE",A12,1),0)&gt;0,"Bimestre","Mês"))))</f>
        <v>Bimestre</v>
      </c>
      <c r="C12" s="10"/>
      <c r="D12" s="10"/>
      <c r="E12" s="10"/>
      <c r="F12" s="10"/>
      <c r="G12" s="10"/>
    </row>
    <row r="13" spans="1:7" ht="12.75" hidden="1">
      <c r="A13" s="157"/>
      <c r="B13" s="157"/>
      <c r="C13" s="157"/>
      <c r="D13" s="157"/>
      <c r="E13" s="157"/>
      <c r="F13" s="157"/>
      <c r="G13" s="157"/>
    </row>
    <row r="14" spans="1:7" ht="12.75" hidden="1">
      <c r="A14" s="157"/>
      <c r="B14" s="157"/>
      <c r="C14" s="157"/>
      <c r="D14" s="157"/>
      <c r="E14" s="157"/>
      <c r="F14" s="157"/>
      <c r="G14" s="157"/>
    </row>
    <row r="15" spans="1:5" ht="12.75">
      <c r="A15" s="10"/>
      <c r="B15" s="10"/>
      <c r="C15" s="10"/>
      <c r="D15" s="10"/>
      <c r="E15" s="10"/>
    </row>
    <row r="16" spans="1:5" ht="12.75">
      <c r="A16" s="32" t="s">
        <v>86</v>
      </c>
      <c r="B16" s="9"/>
      <c r="C16" s="9"/>
      <c r="D16" s="9"/>
      <c r="E16" s="11">
        <v>1</v>
      </c>
    </row>
    <row r="17" spans="1:5" ht="12.75">
      <c r="A17" s="33"/>
      <c r="B17" s="18" t="s">
        <v>3</v>
      </c>
      <c r="C17" s="18" t="s">
        <v>3</v>
      </c>
      <c r="D17" s="160" t="s">
        <v>4</v>
      </c>
      <c r="E17" s="161"/>
    </row>
    <row r="18" spans="1:5" ht="12.75">
      <c r="A18" s="34" t="s">
        <v>68</v>
      </c>
      <c r="B18" s="19" t="s">
        <v>5</v>
      </c>
      <c r="C18" s="19" t="s">
        <v>6</v>
      </c>
      <c r="D18" s="35" t="str">
        <f>CONCATENATE("Até o  ",B12)</f>
        <v>Até o  Bimestre</v>
      </c>
      <c r="E18" s="18" t="s">
        <v>7</v>
      </c>
    </row>
    <row r="19" spans="1:5" ht="12.75">
      <c r="A19" s="36"/>
      <c r="B19" s="37"/>
      <c r="C19" s="38" t="s">
        <v>8</v>
      </c>
      <c r="D19" s="38" t="s">
        <v>9</v>
      </c>
      <c r="E19" s="19" t="s">
        <v>23</v>
      </c>
    </row>
    <row r="20" spans="1:5" ht="12.75">
      <c r="A20" s="39" t="s">
        <v>78</v>
      </c>
      <c r="B20" s="24">
        <f>SUM(B21:B28)</f>
        <v>285950000</v>
      </c>
      <c r="C20" s="24">
        <f>SUM(C21:C28)</f>
        <v>285950000</v>
      </c>
      <c r="D20" s="27">
        <f>SUM(D21:D28)</f>
        <v>42341869.76</v>
      </c>
      <c r="E20" s="24">
        <f aca="true" t="shared" si="0" ref="E20:E38">IF(C20&gt;0,D20/C20*100,0)</f>
        <v>14.807438279419477</v>
      </c>
    </row>
    <row r="21" spans="1:5" ht="12.75">
      <c r="A21" s="40" t="s">
        <v>102</v>
      </c>
      <c r="B21" s="26">
        <v>109000000</v>
      </c>
      <c r="C21" s="26">
        <v>109000000</v>
      </c>
      <c r="D21" s="28">
        <v>6135156.47</v>
      </c>
      <c r="E21" s="26">
        <f t="shared" si="0"/>
        <v>5.628583917431192</v>
      </c>
    </row>
    <row r="22" spans="1:5" ht="12.75">
      <c r="A22" s="40" t="s">
        <v>103</v>
      </c>
      <c r="B22" s="26">
        <v>26000000</v>
      </c>
      <c r="C22" s="26">
        <v>26000000</v>
      </c>
      <c r="D22" s="28">
        <v>11237465.82</v>
      </c>
      <c r="E22" s="26">
        <f t="shared" si="0"/>
        <v>43.22102238461539</v>
      </c>
    </row>
    <row r="23" spans="1:5" ht="12.75">
      <c r="A23" s="40" t="s">
        <v>104</v>
      </c>
      <c r="B23" s="26">
        <v>90400000</v>
      </c>
      <c r="C23" s="26">
        <v>90400000</v>
      </c>
      <c r="D23" s="28">
        <v>16390730.29</v>
      </c>
      <c r="E23" s="26">
        <f t="shared" si="0"/>
        <v>18.13133881637168</v>
      </c>
    </row>
    <row r="24" spans="1:5" ht="12.75">
      <c r="A24" s="40" t="s">
        <v>69</v>
      </c>
      <c r="B24" s="26">
        <v>37800000</v>
      </c>
      <c r="C24" s="26">
        <v>37800000</v>
      </c>
      <c r="D24" s="28">
        <v>3950602.4</v>
      </c>
      <c r="E24" s="26">
        <f t="shared" si="0"/>
        <v>10.4513291005291</v>
      </c>
    </row>
    <row r="25" spans="1:5" ht="12.75">
      <c r="A25" s="40" t="s">
        <v>105</v>
      </c>
      <c r="B25" s="26"/>
      <c r="C25" s="26"/>
      <c r="D25" s="28"/>
      <c r="E25" s="26">
        <f t="shared" si="0"/>
        <v>0</v>
      </c>
    </row>
    <row r="26" spans="1:5" ht="12.75">
      <c r="A26" s="40" t="s">
        <v>79</v>
      </c>
      <c r="B26" s="26">
        <v>1900000</v>
      </c>
      <c r="C26" s="26">
        <v>1900000</v>
      </c>
      <c r="D26" s="28">
        <v>387545.48</v>
      </c>
      <c r="E26" s="26">
        <f t="shared" si="0"/>
        <v>20.397130526315788</v>
      </c>
    </row>
    <row r="27" spans="1:5" ht="12.75">
      <c r="A27" s="40" t="s">
        <v>80</v>
      </c>
      <c r="B27" s="26">
        <v>15207000</v>
      </c>
      <c r="C27" s="26">
        <v>15207000</v>
      </c>
      <c r="D27" s="28">
        <v>3115957.71</v>
      </c>
      <c r="E27" s="26">
        <f t="shared" si="0"/>
        <v>20.490285460643122</v>
      </c>
    </row>
    <row r="28" spans="1:5" ht="12.75">
      <c r="A28" s="40" t="s">
        <v>81</v>
      </c>
      <c r="B28" s="26">
        <v>5643000</v>
      </c>
      <c r="C28" s="26">
        <v>5643000</v>
      </c>
      <c r="D28" s="28">
        <v>1124411.59</v>
      </c>
      <c r="E28" s="26">
        <f t="shared" si="0"/>
        <v>19.92577689172426</v>
      </c>
    </row>
    <row r="29" spans="1:5" ht="12.75">
      <c r="A29" s="40" t="s">
        <v>94</v>
      </c>
      <c r="B29" s="26">
        <f>SUM(B30:B35)</f>
        <v>401001000</v>
      </c>
      <c r="C29" s="26">
        <f>SUM(C30:C35)</f>
        <v>401001000</v>
      </c>
      <c r="D29" s="28">
        <f>SUM(D30:D35)</f>
        <v>96556191.22999999</v>
      </c>
      <c r="E29" s="26">
        <f t="shared" si="0"/>
        <v>24.078790633938567</v>
      </c>
    </row>
    <row r="30" spans="1:5" ht="12.75">
      <c r="A30" s="40" t="s">
        <v>106</v>
      </c>
      <c r="B30" s="26">
        <v>71000000</v>
      </c>
      <c r="C30" s="26">
        <v>71000000</v>
      </c>
      <c r="D30" s="28">
        <v>14687214.86</v>
      </c>
      <c r="E30" s="26">
        <f t="shared" si="0"/>
        <v>20.686218112676055</v>
      </c>
    </row>
    <row r="31" spans="1:5" ht="12.75">
      <c r="A31" s="40" t="s">
        <v>107</v>
      </c>
      <c r="B31" s="26">
        <v>1200000</v>
      </c>
      <c r="C31" s="26">
        <v>1200000</v>
      </c>
      <c r="D31" s="28">
        <v>15306.99</v>
      </c>
      <c r="E31" s="26">
        <f t="shared" si="0"/>
        <v>1.2755825</v>
      </c>
    </row>
    <row r="32" spans="1:5" ht="12.75">
      <c r="A32" s="40" t="s">
        <v>108</v>
      </c>
      <c r="B32" s="26">
        <v>65000000</v>
      </c>
      <c r="C32" s="26">
        <v>65000000</v>
      </c>
      <c r="D32" s="28">
        <v>39491734.98</v>
      </c>
      <c r="E32" s="26">
        <f t="shared" si="0"/>
        <v>60.756515353846154</v>
      </c>
    </row>
    <row r="33" spans="1:5" ht="12.75">
      <c r="A33" s="40" t="s">
        <v>109</v>
      </c>
      <c r="B33" s="26">
        <v>262000000</v>
      </c>
      <c r="C33" s="26">
        <v>262000000</v>
      </c>
      <c r="D33" s="28">
        <v>42063723.58</v>
      </c>
      <c r="E33" s="26">
        <f t="shared" si="0"/>
        <v>16.054856328244274</v>
      </c>
    </row>
    <row r="34" spans="1:5" ht="12.75">
      <c r="A34" s="40" t="s">
        <v>82</v>
      </c>
      <c r="B34" s="26">
        <v>1800000</v>
      </c>
      <c r="C34" s="26">
        <v>1800000</v>
      </c>
      <c r="D34" s="28">
        <v>298210.82</v>
      </c>
      <c r="E34" s="26">
        <f t="shared" si="0"/>
        <v>16.56726777777778</v>
      </c>
    </row>
    <row r="35" spans="1:5" ht="12.75">
      <c r="A35" s="40" t="s">
        <v>83</v>
      </c>
      <c r="B35" s="26">
        <f>B36+B37</f>
        <v>1000</v>
      </c>
      <c r="C35" s="26">
        <f>C36+C37</f>
        <v>1000</v>
      </c>
      <c r="D35" s="28">
        <f>D36+D37</f>
        <v>0</v>
      </c>
      <c r="E35" s="26">
        <f t="shared" si="0"/>
        <v>0</v>
      </c>
    </row>
    <row r="36" spans="1:5" ht="12.75">
      <c r="A36" s="40" t="s">
        <v>84</v>
      </c>
      <c r="B36" s="26">
        <v>1000</v>
      </c>
      <c r="C36" s="26">
        <v>1000</v>
      </c>
      <c r="D36" s="28">
        <v>0</v>
      </c>
      <c r="E36" s="26">
        <f t="shared" si="0"/>
        <v>0</v>
      </c>
    </row>
    <row r="37" spans="1:5" ht="12.75">
      <c r="A37" s="130" t="s">
        <v>85</v>
      </c>
      <c r="B37" s="29"/>
      <c r="C37" s="29"/>
      <c r="D37" s="41"/>
      <c r="E37" s="29">
        <f t="shared" si="0"/>
        <v>0</v>
      </c>
    </row>
    <row r="38" spans="1:5" ht="21.75">
      <c r="A38" s="42" t="s">
        <v>110</v>
      </c>
      <c r="B38" s="30">
        <f>B20+B29</f>
        <v>686951000</v>
      </c>
      <c r="C38" s="30">
        <f>C20+C29</f>
        <v>686951000</v>
      </c>
      <c r="D38" s="30">
        <f>D20+D29</f>
        <v>138898060.98999998</v>
      </c>
      <c r="E38" s="29">
        <f t="shared" si="0"/>
        <v>20.21950051604845</v>
      </c>
    </row>
    <row r="39" spans="1:8" ht="12.75">
      <c r="A39" s="2"/>
      <c r="B39" s="44"/>
      <c r="C39" s="2"/>
      <c r="D39" s="2"/>
      <c r="E39" s="2"/>
      <c r="F39" s="2"/>
      <c r="G39" s="2"/>
      <c r="H39" s="45"/>
    </row>
    <row r="40" spans="1:5" ht="12.75">
      <c r="A40" s="46" t="s">
        <v>70</v>
      </c>
      <c r="B40" s="18" t="s">
        <v>3</v>
      </c>
      <c r="C40" s="18" t="s">
        <v>3</v>
      </c>
      <c r="D40" s="160" t="s">
        <v>4</v>
      </c>
      <c r="E40" s="161"/>
    </row>
    <row r="41" spans="1:5" ht="12.75">
      <c r="A41" s="47"/>
      <c r="B41" s="19" t="s">
        <v>5</v>
      </c>
      <c r="C41" s="19" t="s">
        <v>6</v>
      </c>
      <c r="D41" s="35" t="str">
        <f>CONCATENATE("Até o  ",B12)</f>
        <v>Até o  Bimestre</v>
      </c>
      <c r="E41" s="18" t="s">
        <v>7</v>
      </c>
    </row>
    <row r="42" spans="1:5" ht="12.75">
      <c r="A42" s="48"/>
      <c r="B42" s="37"/>
      <c r="C42" s="38" t="s">
        <v>10</v>
      </c>
      <c r="D42" s="38" t="s">
        <v>14</v>
      </c>
      <c r="E42" s="19" t="s">
        <v>24</v>
      </c>
    </row>
    <row r="43" spans="1:5" ht="12.75">
      <c r="A43" s="49" t="s">
        <v>44</v>
      </c>
      <c r="B43" s="27">
        <f>SUM(B44:B47)</f>
        <v>51702000</v>
      </c>
      <c r="C43" s="27">
        <f>SUM(C44:C47)</f>
        <v>51874800</v>
      </c>
      <c r="D43" s="27">
        <f>SUM(D44:D47)</f>
        <v>7879615.23</v>
      </c>
      <c r="E43" s="24">
        <f aca="true" t="shared" si="1" ref="E43:E51">IF(C43&gt;0,D43/C43*100,0)</f>
        <v>15.189678283096997</v>
      </c>
    </row>
    <row r="44" spans="1:5" ht="12.75">
      <c r="A44" s="49" t="s">
        <v>71</v>
      </c>
      <c r="B44" s="28">
        <v>50405000</v>
      </c>
      <c r="C44" s="28">
        <v>50577800</v>
      </c>
      <c r="D44" s="28">
        <v>7879615.23</v>
      </c>
      <c r="E44" s="26">
        <f t="shared" si="1"/>
        <v>15.579197256503843</v>
      </c>
    </row>
    <row r="45" spans="1:5" ht="12.75">
      <c r="A45" s="49" t="s">
        <v>111</v>
      </c>
      <c r="B45" s="28">
        <v>1297000</v>
      </c>
      <c r="C45" s="28">
        <v>1297000</v>
      </c>
      <c r="D45" s="28">
        <v>0</v>
      </c>
      <c r="E45" s="26">
        <f t="shared" si="1"/>
        <v>0</v>
      </c>
    </row>
    <row r="46" spans="1:5" ht="12.75">
      <c r="A46" s="49" t="s">
        <v>112</v>
      </c>
      <c r="B46" s="28"/>
      <c r="C46" s="28"/>
      <c r="D46" s="28"/>
      <c r="E46" s="26">
        <f t="shared" si="1"/>
        <v>0</v>
      </c>
    </row>
    <row r="47" spans="1:5" ht="12.75">
      <c r="A47" s="49" t="s">
        <v>95</v>
      </c>
      <c r="B47" s="28"/>
      <c r="C47" s="28"/>
      <c r="D47" s="28"/>
      <c r="E47" s="26">
        <f t="shared" si="1"/>
        <v>0</v>
      </c>
    </row>
    <row r="48" spans="1:5" ht="12.75">
      <c r="A48" s="49" t="s">
        <v>72</v>
      </c>
      <c r="B48" s="28">
        <v>0</v>
      </c>
      <c r="C48" s="28">
        <v>121800</v>
      </c>
      <c r="D48" s="28">
        <v>0</v>
      </c>
      <c r="E48" s="26">
        <f t="shared" si="1"/>
        <v>0</v>
      </c>
    </row>
    <row r="49" spans="1:5" ht="12.75">
      <c r="A49" s="49" t="s">
        <v>42</v>
      </c>
      <c r="B49" s="28"/>
      <c r="C49" s="28"/>
      <c r="D49" s="28"/>
      <c r="E49" s="26">
        <f t="shared" si="1"/>
        <v>0</v>
      </c>
    </row>
    <row r="50" spans="1:5" ht="12.75">
      <c r="A50" s="50" t="s">
        <v>96</v>
      </c>
      <c r="B50" s="41">
        <v>1387600</v>
      </c>
      <c r="C50" s="41">
        <v>1387600</v>
      </c>
      <c r="D50" s="28">
        <v>295351.38</v>
      </c>
      <c r="E50" s="29">
        <f t="shared" si="1"/>
        <v>21.285051888152207</v>
      </c>
    </row>
    <row r="51" spans="1:5" ht="12.75">
      <c r="A51" s="51" t="s">
        <v>73</v>
      </c>
      <c r="B51" s="30">
        <f>B43+B48+B49+B50</f>
        <v>53089600</v>
      </c>
      <c r="C51" s="30">
        <f>C43+C48+C49+C50</f>
        <v>53384200</v>
      </c>
      <c r="D51" s="30">
        <f>D43+D48+D49+D50</f>
        <v>8174966.61</v>
      </c>
      <c r="E51" s="26">
        <f t="shared" si="1"/>
        <v>15.3134571839608</v>
      </c>
    </row>
    <row r="52" spans="1:8" ht="12.75">
      <c r="A52" s="44"/>
      <c r="B52" s="52"/>
      <c r="C52" s="52"/>
      <c r="D52" s="52"/>
      <c r="E52" s="52"/>
      <c r="F52" s="45"/>
      <c r="G52" s="45"/>
      <c r="H52" s="45"/>
    </row>
    <row r="53" spans="1:8" ht="31.5">
      <c r="A53" s="53" t="s">
        <v>27</v>
      </c>
      <c r="B53" s="18" t="s">
        <v>11</v>
      </c>
      <c r="C53" s="18" t="s">
        <v>11</v>
      </c>
      <c r="D53" s="165" t="s">
        <v>12</v>
      </c>
      <c r="E53" s="173"/>
      <c r="F53" s="165" t="s">
        <v>13</v>
      </c>
      <c r="G53" s="173"/>
      <c r="H53" s="14" t="s">
        <v>128</v>
      </c>
    </row>
    <row r="54" spans="1:8" ht="12.75">
      <c r="A54" s="54"/>
      <c r="B54" s="19" t="s">
        <v>5</v>
      </c>
      <c r="C54" s="19" t="s">
        <v>6</v>
      </c>
      <c r="D54" s="18" t="str">
        <f>CONCATENATE("Até o  ",B12)</f>
        <v>Até o  Bimestre</v>
      </c>
      <c r="E54" s="55" t="s">
        <v>7</v>
      </c>
      <c r="F54" s="18" t="str">
        <f>CONCATENATE("Até o  ",B12)</f>
        <v>Até o  Bimestre</v>
      </c>
      <c r="G54" s="55" t="s">
        <v>7</v>
      </c>
      <c r="H54" s="15"/>
    </row>
    <row r="55" spans="1:8" ht="12.75">
      <c r="A55" s="56" t="s">
        <v>28</v>
      </c>
      <c r="B55" s="37"/>
      <c r="C55" s="38" t="s">
        <v>15</v>
      </c>
      <c r="D55" s="20" t="s">
        <v>26</v>
      </c>
      <c r="E55" s="57" t="s">
        <v>74</v>
      </c>
      <c r="F55" s="20" t="s">
        <v>16</v>
      </c>
      <c r="G55" s="57" t="s">
        <v>75</v>
      </c>
      <c r="H55" s="58"/>
    </row>
    <row r="56" spans="1:8" ht="12.75">
      <c r="A56" s="59" t="s">
        <v>18</v>
      </c>
      <c r="B56" s="24">
        <f>SUM(B57:B59)</f>
        <v>282905200</v>
      </c>
      <c r="C56" s="24">
        <f>SUM(C57:C59)</f>
        <v>294474198.64</v>
      </c>
      <c r="D56" s="24">
        <f>SUM(D57:D59)</f>
        <v>99476114.16</v>
      </c>
      <c r="E56" s="25">
        <f aca="true" t="shared" si="2" ref="E56:E64">IF(C56&gt;0,D56/C56*100,0)</f>
        <v>33.78092702838504</v>
      </c>
      <c r="F56" s="24">
        <f>SUM(F57:F59)</f>
        <v>36717866.56</v>
      </c>
      <c r="G56" s="25">
        <f aca="true" t="shared" si="3" ref="G56:G64">IF(C56&gt;0,F56/C56*100,0)</f>
        <v>12.468958818659782</v>
      </c>
      <c r="H56" s="24">
        <f>SUM(H57:H59)</f>
        <v>0</v>
      </c>
    </row>
    <row r="57" spans="1:8" ht="12.75">
      <c r="A57" s="5" t="s">
        <v>21</v>
      </c>
      <c r="B57" s="26">
        <v>119707000</v>
      </c>
      <c r="C57" s="26">
        <v>120766411.65</v>
      </c>
      <c r="D57" s="26">
        <v>19876920.43</v>
      </c>
      <c r="E57" s="25">
        <f t="shared" si="2"/>
        <v>16.45898073680158</v>
      </c>
      <c r="F57" s="26">
        <v>19835372.07</v>
      </c>
      <c r="G57" s="25">
        <f t="shared" si="3"/>
        <v>16.424576833073438</v>
      </c>
      <c r="H57" s="26"/>
    </row>
    <row r="58" spans="1:8" ht="12.75">
      <c r="A58" s="5" t="s">
        <v>29</v>
      </c>
      <c r="B58" s="26"/>
      <c r="C58" s="26"/>
      <c r="D58" s="26"/>
      <c r="E58" s="25">
        <f t="shared" si="2"/>
        <v>0</v>
      </c>
      <c r="F58" s="26"/>
      <c r="G58" s="25">
        <f t="shared" si="3"/>
        <v>0</v>
      </c>
      <c r="H58" s="26"/>
    </row>
    <row r="59" spans="1:8" ht="12.75">
      <c r="A59" s="5" t="s">
        <v>22</v>
      </c>
      <c r="B59" s="26">
        <v>163198200</v>
      </c>
      <c r="C59" s="26">
        <v>173707786.99</v>
      </c>
      <c r="D59" s="26">
        <v>79599193.73</v>
      </c>
      <c r="E59" s="25">
        <f t="shared" si="2"/>
        <v>45.82361856615119</v>
      </c>
      <c r="F59" s="26">
        <v>16882494.49</v>
      </c>
      <c r="G59" s="25">
        <f t="shared" si="3"/>
        <v>9.7189048243254</v>
      </c>
      <c r="H59" s="26"/>
    </row>
    <row r="60" spans="1:8" ht="12.75">
      <c r="A60" s="5" t="s">
        <v>19</v>
      </c>
      <c r="B60" s="26">
        <f>SUM(B61:B63)</f>
        <v>1135000</v>
      </c>
      <c r="C60" s="26">
        <f>SUM(C61:C63)</f>
        <v>2262951.57</v>
      </c>
      <c r="D60" s="26">
        <f>SUM(D61:D63)</f>
        <v>150549.44</v>
      </c>
      <c r="E60" s="25">
        <f t="shared" si="2"/>
        <v>6.6527910714412695</v>
      </c>
      <c r="F60" s="26">
        <f>SUM(F61:F63)</f>
        <v>530</v>
      </c>
      <c r="G60" s="25">
        <f t="shared" si="3"/>
        <v>0.023420739843760776</v>
      </c>
      <c r="H60" s="26">
        <f>SUM(H61:H63)</f>
        <v>0</v>
      </c>
    </row>
    <row r="61" spans="1:8" ht="12.75">
      <c r="A61" s="5" t="s">
        <v>30</v>
      </c>
      <c r="B61" s="26">
        <v>1135000</v>
      </c>
      <c r="C61" s="26">
        <v>2262951.57</v>
      </c>
      <c r="D61" s="26">
        <v>150549.44</v>
      </c>
      <c r="E61" s="25">
        <f t="shared" si="2"/>
        <v>6.6527910714412695</v>
      </c>
      <c r="F61" s="26">
        <v>530</v>
      </c>
      <c r="G61" s="25">
        <f t="shared" si="3"/>
        <v>0.023420739843760776</v>
      </c>
      <c r="H61" s="26"/>
    </row>
    <row r="62" spans="1:8" ht="12.75">
      <c r="A62" s="5" t="s">
        <v>31</v>
      </c>
      <c r="B62" s="26"/>
      <c r="C62" s="26"/>
      <c r="D62" s="26"/>
      <c r="E62" s="25">
        <f t="shared" si="2"/>
        <v>0</v>
      </c>
      <c r="F62" s="26"/>
      <c r="G62" s="25">
        <f t="shared" si="3"/>
        <v>0</v>
      </c>
      <c r="H62" s="26"/>
    </row>
    <row r="63" spans="1:8" ht="12.75">
      <c r="A63" s="5" t="s">
        <v>32</v>
      </c>
      <c r="B63" s="26"/>
      <c r="C63" s="26"/>
      <c r="D63" s="26"/>
      <c r="E63" s="25">
        <f t="shared" si="2"/>
        <v>0</v>
      </c>
      <c r="F63" s="26"/>
      <c r="G63" s="25">
        <f t="shared" si="3"/>
        <v>0</v>
      </c>
      <c r="H63" s="26"/>
    </row>
    <row r="64" spans="1:8" ht="12.75">
      <c r="A64" s="60" t="s">
        <v>113</v>
      </c>
      <c r="B64" s="30">
        <f>B56+B60</f>
        <v>284040200</v>
      </c>
      <c r="C64" s="30">
        <f>C56+C60</f>
        <v>296737150.21</v>
      </c>
      <c r="D64" s="30">
        <f>D56+D60</f>
        <v>99626663.6</v>
      </c>
      <c r="E64" s="30">
        <f t="shared" si="2"/>
        <v>33.574044749534906</v>
      </c>
      <c r="F64" s="30">
        <f>F56+F60</f>
        <v>36718396.56</v>
      </c>
      <c r="G64" s="30">
        <f t="shared" si="3"/>
        <v>12.374047716645693</v>
      </c>
      <c r="H64" s="30">
        <f>H56+H60</f>
        <v>0</v>
      </c>
    </row>
    <row r="65" spans="1:8" ht="12.75">
      <c r="A65" s="61"/>
      <c r="B65" s="61"/>
      <c r="C65" s="2"/>
      <c r="D65" s="2"/>
      <c r="E65" s="2"/>
      <c r="F65" s="45"/>
      <c r="G65" s="45"/>
      <c r="H65" s="45"/>
    </row>
    <row r="66" spans="1:8" ht="31.5">
      <c r="A66" s="62" t="s">
        <v>45</v>
      </c>
      <c r="B66" s="18" t="s">
        <v>11</v>
      </c>
      <c r="C66" s="18" t="s">
        <v>11</v>
      </c>
      <c r="D66" s="165" t="s">
        <v>12</v>
      </c>
      <c r="E66" s="173"/>
      <c r="F66" s="165" t="s">
        <v>13</v>
      </c>
      <c r="G66" s="173"/>
      <c r="H66" s="14" t="s">
        <v>128</v>
      </c>
    </row>
    <row r="67" spans="1:8" ht="12.75">
      <c r="A67" s="63"/>
      <c r="B67" s="19" t="s">
        <v>5</v>
      </c>
      <c r="C67" s="19" t="s">
        <v>6</v>
      </c>
      <c r="D67" s="18" t="str">
        <f>CONCATENATE("Até o  ",B12)</f>
        <v>Até o  Bimestre</v>
      </c>
      <c r="E67" s="55" t="s">
        <v>7</v>
      </c>
      <c r="F67" s="18" t="str">
        <f>CONCATENATE("Até o  ",B12)</f>
        <v>Até o  Bimestre</v>
      </c>
      <c r="G67" s="55" t="s">
        <v>7</v>
      </c>
      <c r="H67" s="15"/>
    </row>
    <row r="68" spans="1:8" ht="12.75">
      <c r="A68" s="64"/>
      <c r="B68" s="65"/>
      <c r="C68" s="65"/>
      <c r="D68" s="20" t="s">
        <v>17</v>
      </c>
      <c r="E68" s="57" t="s">
        <v>114</v>
      </c>
      <c r="F68" s="20" t="s">
        <v>43</v>
      </c>
      <c r="G68" s="57" t="s">
        <v>115</v>
      </c>
      <c r="H68" s="58"/>
    </row>
    <row r="69" spans="1:8" ht="12.75">
      <c r="A69" s="66" t="s">
        <v>46</v>
      </c>
      <c r="B69" s="67"/>
      <c r="C69" s="67"/>
      <c r="D69" s="67"/>
      <c r="E69" s="25">
        <f aca="true" t="shared" si="4" ref="E69:E79">IF($D$64&gt;0,D69/$D$64*100,0)</f>
        <v>0</v>
      </c>
      <c r="F69" s="125"/>
      <c r="G69" s="24">
        <f aca="true" t="shared" si="5" ref="G69:G79">IF($F$64&gt;0,F69/$F$64*100,0)</f>
        <v>0</v>
      </c>
      <c r="H69" s="67"/>
    </row>
    <row r="70" spans="1:8" ht="12.75">
      <c r="A70" s="69" t="s">
        <v>47</v>
      </c>
      <c r="B70" s="70"/>
      <c r="C70" s="70"/>
      <c r="D70" s="70"/>
      <c r="E70" s="25">
        <f t="shared" si="4"/>
        <v>0</v>
      </c>
      <c r="F70" s="126"/>
      <c r="G70" s="26">
        <f t="shared" si="5"/>
        <v>0</v>
      </c>
      <c r="H70" s="70"/>
    </row>
    <row r="71" spans="1:8" ht="12.75">
      <c r="A71" s="69" t="s">
        <v>76</v>
      </c>
      <c r="B71" s="70">
        <f>SUM(B72:B74)</f>
        <v>96892100</v>
      </c>
      <c r="C71" s="70">
        <f>SUM(C72:C74)</f>
        <v>105560187.21</v>
      </c>
      <c r="D71" s="70">
        <f>SUM(D72:D74)</f>
        <v>43614669.3</v>
      </c>
      <c r="E71" s="25">
        <f t="shared" si="4"/>
        <v>43.77810891581438</v>
      </c>
      <c r="F71" s="126">
        <f>SUM(F72:F74)</f>
        <v>13041807.62</v>
      </c>
      <c r="G71" s="26">
        <f t="shared" si="5"/>
        <v>35.518456255814236</v>
      </c>
      <c r="H71" s="70">
        <f>SUM(H72:H74)</f>
        <v>0</v>
      </c>
    </row>
    <row r="72" spans="1:8" ht="12.75">
      <c r="A72" s="49" t="s">
        <v>77</v>
      </c>
      <c r="B72" s="28"/>
      <c r="C72" s="28"/>
      <c r="D72" s="26"/>
      <c r="E72" s="25">
        <f t="shared" si="4"/>
        <v>0</v>
      </c>
      <c r="F72" s="28"/>
      <c r="G72" s="26">
        <f t="shared" si="5"/>
        <v>0</v>
      </c>
      <c r="H72" s="26"/>
    </row>
    <row r="73" spans="1:8" ht="12.75">
      <c r="A73" s="49" t="s">
        <v>48</v>
      </c>
      <c r="B73" s="28"/>
      <c r="C73" s="28"/>
      <c r="D73" s="26"/>
      <c r="E73" s="25">
        <f t="shared" si="4"/>
        <v>0</v>
      </c>
      <c r="F73" s="28"/>
      <c r="G73" s="26">
        <f t="shared" si="5"/>
        <v>0</v>
      </c>
      <c r="H73" s="26"/>
    </row>
    <row r="74" spans="1:8" ht="12.75">
      <c r="A74" s="73" t="s">
        <v>49</v>
      </c>
      <c r="B74" s="28">
        <v>96892100</v>
      </c>
      <c r="C74" s="28">
        <v>105560187.21</v>
      </c>
      <c r="D74" s="26">
        <v>43614669.3</v>
      </c>
      <c r="E74" s="25">
        <f t="shared" si="4"/>
        <v>43.77810891581438</v>
      </c>
      <c r="F74" s="28">
        <v>13041807.62</v>
      </c>
      <c r="G74" s="26">
        <f t="shared" si="5"/>
        <v>35.518456255814236</v>
      </c>
      <c r="H74" s="26"/>
    </row>
    <row r="75" spans="1:8" ht="12.75">
      <c r="A75" s="74" t="s">
        <v>50</v>
      </c>
      <c r="B75" s="28"/>
      <c r="C75" s="28"/>
      <c r="D75" s="26"/>
      <c r="E75" s="25">
        <f t="shared" si="4"/>
        <v>0</v>
      </c>
      <c r="F75" s="28"/>
      <c r="G75" s="26">
        <f t="shared" si="5"/>
        <v>0</v>
      </c>
      <c r="H75" s="26"/>
    </row>
    <row r="76" spans="1:8" ht="22.5">
      <c r="A76" s="75" t="s">
        <v>129</v>
      </c>
      <c r="B76" s="76">
        <v>0</v>
      </c>
      <c r="C76" s="76">
        <v>0</v>
      </c>
      <c r="D76" s="124">
        <v>0</v>
      </c>
      <c r="E76" s="25">
        <f t="shared" si="4"/>
        <v>0</v>
      </c>
      <c r="F76" s="76">
        <v>0</v>
      </c>
      <c r="G76" s="26">
        <f t="shared" si="5"/>
        <v>0</v>
      </c>
      <c r="H76" s="124"/>
    </row>
    <row r="77" spans="1:8" ht="22.5">
      <c r="A77" s="77" t="s">
        <v>130</v>
      </c>
      <c r="B77" s="28"/>
      <c r="C77" s="28"/>
      <c r="D77" s="26"/>
      <c r="E77" s="25">
        <f t="shared" si="4"/>
        <v>0</v>
      </c>
      <c r="F77" s="28"/>
      <c r="G77" s="26">
        <f t="shared" si="5"/>
        <v>0</v>
      </c>
      <c r="H77" s="26"/>
    </row>
    <row r="78" spans="1:8" ht="24" customHeight="1">
      <c r="A78" s="78" t="s">
        <v>131</v>
      </c>
      <c r="B78" s="28"/>
      <c r="C78" s="28"/>
      <c r="D78" s="29"/>
      <c r="E78" s="25">
        <f t="shared" si="4"/>
        <v>0</v>
      </c>
      <c r="F78" s="28"/>
      <c r="G78" s="26">
        <f t="shared" si="5"/>
        <v>0</v>
      </c>
      <c r="H78" s="26"/>
    </row>
    <row r="79" spans="1:8" ht="12.75">
      <c r="A79" s="79" t="s">
        <v>116</v>
      </c>
      <c r="B79" s="43">
        <f>B69+B70+B71+B75+B76+B77+B78</f>
        <v>96892100</v>
      </c>
      <c r="C79" s="43">
        <f>C69+C70+C71+C75+C76+C77+C78</f>
        <v>105560187.21</v>
      </c>
      <c r="D79" s="43">
        <f>D69+D70+D71+D75+D76+D77+D78</f>
        <v>43614669.3</v>
      </c>
      <c r="E79" s="30">
        <f t="shared" si="4"/>
        <v>43.77810891581438</v>
      </c>
      <c r="F79" s="43">
        <f>F69+F70+F71+F75+F76+F77+F78</f>
        <v>13041807.62</v>
      </c>
      <c r="G79" s="30">
        <f t="shared" si="5"/>
        <v>35.518456255814236</v>
      </c>
      <c r="H79" s="30">
        <f>H69+H70+H71+H75+H76+H77+H78</f>
        <v>0</v>
      </c>
    </row>
    <row r="80" spans="1:8" ht="12.75">
      <c r="A80" s="80"/>
      <c r="B80" s="134"/>
      <c r="C80" s="134"/>
      <c r="D80" s="134"/>
      <c r="E80" s="134"/>
      <c r="F80" s="139"/>
      <c r="G80" s="140"/>
      <c r="H80" s="140"/>
    </row>
    <row r="81" spans="1:8" ht="12.75">
      <c r="A81" s="82" t="s">
        <v>117</v>
      </c>
      <c r="B81" s="133">
        <f aca="true" t="shared" si="6" ref="B81:H81">B64-B79</f>
        <v>187148100</v>
      </c>
      <c r="C81" s="133">
        <f t="shared" si="6"/>
        <v>191176963</v>
      </c>
      <c r="D81" s="133">
        <f t="shared" si="6"/>
        <v>56011994.3</v>
      </c>
      <c r="E81" s="133">
        <f t="shared" si="6"/>
        <v>-10.204064166279473</v>
      </c>
      <c r="F81" s="133">
        <f>F64-F79</f>
        <v>23676588.940000005</v>
      </c>
      <c r="G81" s="133">
        <f t="shared" si="6"/>
        <v>-23.144408539168545</v>
      </c>
      <c r="H81" s="86">
        <f t="shared" si="6"/>
        <v>0</v>
      </c>
    </row>
    <row r="82" spans="1:8" ht="15" customHeight="1">
      <c r="A82" s="83"/>
      <c r="B82" s="135"/>
      <c r="C82" s="136"/>
      <c r="D82" s="137"/>
      <c r="E82" s="137"/>
      <c r="F82" s="141"/>
      <c r="G82" s="142"/>
      <c r="H82" s="142"/>
    </row>
    <row r="83" spans="1:9" ht="31.5">
      <c r="A83" s="85" t="s">
        <v>132</v>
      </c>
      <c r="B83" s="143">
        <f>IF(D38&gt;0,F81/D38*100,0)</f>
        <v>17.04601833261345</v>
      </c>
      <c r="C83" s="141"/>
      <c r="D83" s="141"/>
      <c r="E83" s="141"/>
      <c r="F83" s="141"/>
      <c r="G83" s="142"/>
      <c r="H83" s="142"/>
      <c r="I83" s="87"/>
    </row>
    <row r="84" spans="1:8" ht="13.5" customHeight="1">
      <c r="A84" s="88"/>
      <c r="B84" s="138"/>
      <c r="C84" s="141"/>
      <c r="D84" s="141"/>
      <c r="E84" s="141"/>
      <c r="F84" s="141"/>
      <c r="G84" s="141"/>
      <c r="H84" s="141"/>
    </row>
    <row r="85" spans="1:8" ht="21">
      <c r="A85" s="85" t="s">
        <v>133</v>
      </c>
      <c r="B85" s="143">
        <f>F81-(15*D38)/100</f>
        <v>2841879.7915000096</v>
      </c>
      <c r="C85" s="141"/>
      <c r="D85" s="141"/>
      <c r="E85" s="141"/>
      <c r="F85" s="141"/>
      <c r="G85" s="141"/>
      <c r="H85" s="141"/>
    </row>
    <row r="86" spans="1:7" ht="17.25" customHeight="1">
      <c r="A86" s="90"/>
      <c r="B86" s="90"/>
      <c r="C86" s="90"/>
      <c r="D86" s="90"/>
      <c r="E86" s="89"/>
      <c r="F86" s="84"/>
      <c r="G86" s="81"/>
    </row>
    <row r="87" spans="1:7" ht="42">
      <c r="A87" s="91" t="s">
        <v>97</v>
      </c>
      <c r="B87" s="92"/>
      <c r="C87" s="91" t="s">
        <v>99</v>
      </c>
      <c r="D87" s="93" t="s">
        <v>100</v>
      </c>
      <c r="E87" s="93" t="s">
        <v>51</v>
      </c>
      <c r="F87" s="93" t="s">
        <v>52</v>
      </c>
      <c r="G87" s="23" t="s">
        <v>101</v>
      </c>
    </row>
    <row r="88" spans="1:7" ht="15" customHeight="1">
      <c r="A88" s="94" t="s">
        <v>53</v>
      </c>
      <c r="B88" s="95"/>
      <c r="C88" s="67"/>
      <c r="D88" s="68"/>
      <c r="E88" s="67"/>
      <c r="F88" s="68"/>
      <c r="G88" s="96"/>
    </row>
    <row r="89" spans="1:7" ht="12.75">
      <c r="A89" s="75" t="s">
        <v>120</v>
      </c>
      <c r="B89" s="97"/>
      <c r="C89" s="70"/>
      <c r="D89" s="71"/>
      <c r="E89" s="70"/>
      <c r="F89" s="71"/>
      <c r="G89" s="96"/>
    </row>
    <row r="90" spans="1:7" ht="12.75">
      <c r="A90" s="75" t="s">
        <v>121</v>
      </c>
      <c r="B90" s="97"/>
      <c r="C90" s="70"/>
      <c r="D90" s="71"/>
      <c r="E90" s="70"/>
      <c r="F90" s="71"/>
      <c r="G90" s="96"/>
    </row>
    <row r="91" spans="1:7" ht="12" customHeight="1">
      <c r="A91" s="75" t="s">
        <v>121</v>
      </c>
      <c r="B91" s="97"/>
      <c r="C91" s="70"/>
      <c r="D91" s="71"/>
      <c r="E91" s="70"/>
      <c r="F91" s="71"/>
      <c r="G91" s="96"/>
    </row>
    <row r="92" spans="1:7" ht="12" customHeight="1">
      <c r="A92" s="75" t="s">
        <v>87</v>
      </c>
      <c r="B92" s="97"/>
      <c r="C92" s="70"/>
      <c r="D92" s="71"/>
      <c r="E92" s="70"/>
      <c r="F92" s="71"/>
      <c r="G92" s="96"/>
    </row>
    <row r="93" spans="1:7" ht="11.25" customHeight="1">
      <c r="A93" s="98" t="s">
        <v>88</v>
      </c>
      <c r="B93" s="97"/>
      <c r="C93" s="70"/>
      <c r="D93" s="71"/>
      <c r="E93" s="70"/>
      <c r="F93" s="71"/>
      <c r="G93" s="96"/>
    </row>
    <row r="94" spans="1:7" ht="12.75" customHeight="1">
      <c r="A94" s="99" t="s">
        <v>54</v>
      </c>
      <c r="B94" s="100"/>
      <c r="C94" s="144">
        <f>SUM(C88:C93)</f>
        <v>0</v>
      </c>
      <c r="D94" s="144">
        <f>SUM(D88:D93)</f>
        <v>0</v>
      </c>
      <c r="E94" s="144">
        <f>SUM(E88:E93)</f>
        <v>0</v>
      </c>
      <c r="F94" s="144">
        <f>SUM(F88:F93)</f>
        <v>0</v>
      </c>
      <c r="G94" s="144">
        <f>SUM(G88:G93)</f>
        <v>0</v>
      </c>
    </row>
    <row r="95" spans="1:7" ht="12.75" customHeight="1">
      <c r="A95" s="101"/>
      <c r="B95" s="2"/>
      <c r="C95" s="102"/>
      <c r="D95" s="4"/>
      <c r="E95" s="4"/>
      <c r="F95" s="84"/>
      <c r="G95" s="84"/>
    </row>
    <row r="96" spans="1:7" ht="52.5">
      <c r="A96" s="91" t="s">
        <v>55</v>
      </c>
      <c r="B96" s="92"/>
      <c r="C96" s="123" t="s">
        <v>89</v>
      </c>
      <c r="D96" s="123" t="s">
        <v>57</v>
      </c>
      <c r="E96" s="93" t="s">
        <v>58</v>
      </c>
      <c r="F96" s="87"/>
      <c r="G96" s="87"/>
    </row>
    <row r="97" spans="1:5" ht="12" customHeight="1">
      <c r="A97" s="17"/>
      <c r="B97" s="103"/>
      <c r="C97" s="16" t="s">
        <v>56</v>
      </c>
      <c r="D97" s="17" t="s">
        <v>40</v>
      </c>
      <c r="E97" s="104"/>
    </row>
    <row r="98" spans="1:5" ht="13.5" customHeight="1">
      <c r="A98" s="105" t="s">
        <v>59</v>
      </c>
      <c r="B98" s="151">
        <f>D94</f>
        <v>0</v>
      </c>
      <c r="C98" s="125">
        <f>D77</f>
        <v>0</v>
      </c>
      <c r="D98" s="125"/>
      <c r="E98" s="131">
        <f>C98-D98</f>
        <v>0</v>
      </c>
    </row>
    <row r="99" spans="1:5" ht="13.5" customHeight="1">
      <c r="A99" s="106" t="s">
        <v>122</v>
      </c>
      <c r="B99" s="107"/>
      <c r="C99" s="126"/>
      <c r="D99" s="126"/>
      <c r="E99" s="146"/>
    </row>
    <row r="100" spans="1:5" ht="13.5" customHeight="1">
      <c r="A100" s="106" t="s">
        <v>123</v>
      </c>
      <c r="B100" s="107"/>
      <c r="C100" s="126"/>
      <c r="D100" s="126"/>
      <c r="E100" s="146"/>
    </row>
    <row r="101" spans="1:5" ht="13.5" customHeight="1">
      <c r="A101" s="106" t="s">
        <v>124</v>
      </c>
      <c r="B101" s="107"/>
      <c r="C101" s="126"/>
      <c r="D101" s="126"/>
      <c r="E101" s="146"/>
    </row>
    <row r="102" spans="1:5" ht="13.5" customHeight="1">
      <c r="A102" s="106" t="s">
        <v>90</v>
      </c>
      <c r="B102" s="107"/>
      <c r="C102" s="126"/>
      <c r="D102" s="126"/>
      <c r="E102" s="146"/>
    </row>
    <row r="103" spans="1:5" ht="13.5" customHeight="1">
      <c r="A103" s="106" t="s">
        <v>91</v>
      </c>
      <c r="B103" s="107"/>
      <c r="C103" s="126"/>
      <c r="D103" s="126"/>
      <c r="E103" s="146"/>
    </row>
    <row r="104" spans="1:5" ht="13.5" customHeight="1">
      <c r="A104" s="108" t="s">
        <v>118</v>
      </c>
      <c r="B104" s="109"/>
      <c r="C104" s="145">
        <f>SUM(C98:C103)</f>
        <v>0</v>
      </c>
      <c r="D104" s="145">
        <f>SUM(D98:D103)</f>
        <v>0</v>
      </c>
      <c r="E104" s="144">
        <f>SUM(E98:E103)</f>
        <v>0</v>
      </c>
    </row>
    <row r="105" spans="1:5" ht="12.75" customHeight="1">
      <c r="A105" s="2"/>
      <c r="B105" s="2"/>
      <c r="C105" s="4"/>
      <c r="D105" s="4"/>
      <c r="E105" s="4"/>
    </row>
    <row r="106" spans="1:5" ht="12.75" customHeight="1">
      <c r="A106" s="168" t="s">
        <v>98</v>
      </c>
      <c r="B106" s="164"/>
      <c r="C106" s="162" t="s">
        <v>60</v>
      </c>
      <c r="D106" s="163"/>
      <c r="E106" s="164"/>
    </row>
    <row r="107" spans="1:5" ht="42">
      <c r="A107" s="169"/>
      <c r="B107" s="170"/>
      <c r="C107" s="93" t="s">
        <v>56</v>
      </c>
      <c r="D107" s="123" t="s">
        <v>57</v>
      </c>
      <c r="E107" s="93" t="s">
        <v>58</v>
      </c>
    </row>
    <row r="108" spans="1:5" ht="12.75">
      <c r="A108" s="171"/>
      <c r="B108" s="172"/>
      <c r="C108" s="110"/>
      <c r="D108" s="17" t="s">
        <v>41</v>
      </c>
      <c r="E108" s="104"/>
    </row>
    <row r="109" spans="1:5" ht="12.75">
      <c r="A109" s="105" t="s">
        <v>61</v>
      </c>
      <c r="B109" s="111"/>
      <c r="C109" s="125">
        <f>D78</f>
        <v>0</v>
      </c>
      <c r="D109" s="125"/>
      <c r="E109" s="131">
        <f>C109-D109</f>
        <v>0</v>
      </c>
    </row>
    <row r="110" spans="1:5" ht="12.75">
      <c r="A110" s="106" t="s">
        <v>125</v>
      </c>
      <c r="B110" s="112"/>
      <c r="C110" s="126"/>
      <c r="D110" s="126"/>
      <c r="E110" s="146"/>
    </row>
    <row r="111" spans="1:5" ht="12.75">
      <c r="A111" s="106" t="s">
        <v>126</v>
      </c>
      <c r="B111" s="112"/>
      <c r="C111" s="126"/>
      <c r="D111" s="126"/>
      <c r="E111" s="146"/>
    </row>
    <row r="112" spans="1:5" ht="12.75">
      <c r="A112" s="106" t="s">
        <v>127</v>
      </c>
      <c r="B112" s="112"/>
      <c r="C112" s="126"/>
      <c r="D112" s="126"/>
      <c r="E112" s="146"/>
    </row>
    <row r="113" spans="1:5" ht="12.75">
      <c r="A113" s="106" t="s">
        <v>92</v>
      </c>
      <c r="B113" s="112"/>
      <c r="C113" s="126"/>
      <c r="D113" s="126"/>
      <c r="E113" s="146"/>
    </row>
    <row r="114" spans="1:5" ht="12.75">
      <c r="A114" s="106" t="s">
        <v>93</v>
      </c>
      <c r="B114" s="112"/>
      <c r="C114" s="126"/>
      <c r="D114" s="126"/>
      <c r="E114" s="146"/>
    </row>
    <row r="115" spans="1:5" ht="12.75" customHeight="1">
      <c r="A115" s="113" t="s">
        <v>62</v>
      </c>
      <c r="B115" s="114"/>
      <c r="C115" s="145">
        <f>SUM(C109:C114)</f>
        <v>0</v>
      </c>
      <c r="D115" s="145">
        <f>SUM(D109:D114)</f>
        <v>0</v>
      </c>
      <c r="E115" s="144">
        <f>SUM(E109:E114)</f>
        <v>0</v>
      </c>
    </row>
    <row r="116" spans="1:8" ht="12.75">
      <c r="A116" s="2"/>
      <c r="B116" s="61"/>
      <c r="C116" s="4"/>
      <c r="D116" s="2"/>
      <c r="E116" s="2"/>
      <c r="F116" s="45"/>
      <c r="G116" s="45"/>
      <c r="H116" s="45"/>
    </row>
    <row r="117" spans="1:8" ht="31.5">
      <c r="A117" s="115" t="s">
        <v>27</v>
      </c>
      <c r="B117" s="18" t="s">
        <v>11</v>
      </c>
      <c r="C117" s="18" t="s">
        <v>11</v>
      </c>
      <c r="D117" s="165" t="s">
        <v>12</v>
      </c>
      <c r="E117" s="166"/>
      <c r="F117" s="165" t="s">
        <v>13</v>
      </c>
      <c r="G117" s="166"/>
      <c r="H117" s="116" t="s">
        <v>128</v>
      </c>
    </row>
    <row r="118" spans="1:8" ht="12.75">
      <c r="A118" s="56" t="s">
        <v>33</v>
      </c>
      <c r="B118" s="19" t="s">
        <v>5</v>
      </c>
      <c r="C118" s="19" t="s">
        <v>6</v>
      </c>
      <c r="D118" s="18" t="str">
        <f>CONCATENATE("Até o  ",B12)</f>
        <v>Até o  Bimestre</v>
      </c>
      <c r="E118" s="55" t="s">
        <v>7</v>
      </c>
      <c r="F118" s="18" t="str">
        <f>CONCATENATE("Até o  ",B12)</f>
        <v>Até o  Bimestre</v>
      </c>
      <c r="G118" s="55" t="s">
        <v>7</v>
      </c>
      <c r="H118" s="117"/>
    </row>
    <row r="119" spans="1:8" ht="21.75" customHeight="1">
      <c r="A119" s="118"/>
      <c r="B119" s="37"/>
      <c r="C119" s="20"/>
      <c r="D119" s="20" t="s">
        <v>63</v>
      </c>
      <c r="E119" s="119" t="s">
        <v>64</v>
      </c>
      <c r="F119" s="20" t="s">
        <v>65</v>
      </c>
      <c r="G119" s="119" t="s">
        <v>66</v>
      </c>
      <c r="H119" s="120"/>
    </row>
    <row r="120" spans="1:8" ht="12.75">
      <c r="A120" s="5" t="s">
        <v>34</v>
      </c>
      <c r="B120" s="26">
        <v>47838000</v>
      </c>
      <c r="C120" s="26">
        <v>49739383.41</v>
      </c>
      <c r="D120" s="26">
        <v>9129211.42</v>
      </c>
      <c r="E120" s="24">
        <f aca="true" t="shared" si="7" ref="E120:E126">IF($D$127&gt;0,D120/$D$127*100,0)</f>
        <v>9.163421809098905</v>
      </c>
      <c r="F120" s="72">
        <v>7616979.5</v>
      </c>
      <c r="G120" s="24">
        <f aca="true" t="shared" si="8" ref="G120:G126">IF($F$127&gt;0,F120/$F$127*100,0)</f>
        <v>20.744314059448133</v>
      </c>
      <c r="H120" s="131"/>
    </row>
    <row r="121" spans="1:8" ht="12.75">
      <c r="A121" s="5" t="s">
        <v>35</v>
      </c>
      <c r="B121" s="26">
        <v>156956000</v>
      </c>
      <c r="C121" s="26">
        <v>163365486.41</v>
      </c>
      <c r="D121" s="26">
        <v>73024604.77</v>
      </c>
      <c r="E121" s="26">
        <f t="shared" si="7"/>
        <v>73.2982538321197</v>
      </c>
      <c r="F121" s="25">
        <v>17650506.94</v>
      </c>
      <c r="G121" s="26">
        <f t="shared" si="8"/>
        <v>48.06992841083908</v>
      </c>
      <c r="H121" s="146"/>
    </row>
    <row r="122" spans="1:8" ht="12.75">
      <c r="A122" s="5" t="s">
        <v>36</v>
      </c>
      <c r="B122" s="26">
        <v>12961000</v>
      </c>
      <c r="C122" s="26">
        <v>13258360.47</v>
      </c>
      <c r="D122" s="26">
        <v>3147065.45</v>
      </c>
      <c r="E122" s="26">
        <f t="shared" si="7"/>
        <v>3.158858619049449</v>
      </c>
      <c r="F122" s="25">
        <v>1969560.69</v>
      </c>
      <c r="G122" s="26">
        <f t="shared" si="8"/>
        <v>5.363961595604053</v>
      </c>
      <c r="H122" s="146"/>
    </row>
    <row r="123" spans="1:8" ht="12.75">
      <c r="A123" s="5" t="s">
        <v>37</v>
      </c>
      <c r="B123" s="26">
        <v>2868000</v>
      </c>
      <c r="C123" s="26">
        <v>3350733.89</v>
      </c>
      <c r="D123" s="26">
        <v>456553.86</v>
      </c>
      <c r="E123" s="26">
        <f t="shared" si="7"/>
        <v>0.45826472904187465</v>
      </c>
      <c r="F123" s="25">
        <v>456553.86</v>
      </c>
      <c r="G123" s="26">
        <f t="shared" si="8"/>
        <v>1.2433926935070936</v>
      </c>
      <c r="H123" s="146"/>
    </row>
    <row r="124" spans="1:8" ht="12.75">
      <c r="A124" s="5" t="s">
        <v>38</v>
      </c>
      <c r="B124" s="26">
        <v>4261000</v>
      </c>
      <c r="C124" s="26">
        <v>5547256.03</v>
      </c>
      <c r="D124" s="26">
        <v>1063606.03</v>
      </c>
      <c r="E124" s="26">
        <f t="shared" si="7"/>
        <v>1.0675917385634504</v>
      </c>
      <c r="F124" s="25">
        <v>619875.02</v>
      </c>
      <c r="G124" s="26">
        <f t="shared" si="8"/>
        <v>1.6881865170421808</v>
      </c>
      <c r="H124" s="146"/>
    </row>
    <row r="125" spans="1:8" ht="12.75">
      <c r="A125" s="5" t="s">
        <v>39</v>
      </c>
      <c r="B125" s="26"/>
      <c r="C125" s="26"/>
      <c r="D125" s="26"/>
      <c r="E125" s="26">
        <f t="shared" si="7"/>
        <v>0</v>
      </c>
      <c r="F125" s="25"/>
      <c r="G125" s="26">
        <f t="shared" si="8"/>
        <v>0</v>
      </c>
      <c r="H125" s="146"/>
    </row>
    <row r="126" spans="1:8" ht="12.75">
      <c r="A126" s="6" t="s">
        <v>25</v>
      </c>
      <c r="B126" s="29">
        <v>59156200</v>
      </c>
      <c r="C126" s="29">
        <v>61475930</v>
      </c>
      <c r="D126" s="26">
        <v>12805622.07</v>
      </c>
      <c r="E126" s="26">
        <f t="shared" si="7"/>
        <v>12.853609272126626</v>
      </c>
      <c r="F126" s="25">
        <v>8404920.55</v>
      </c>
      <c r="G126" s="26">
        <f t="shared" si="8"/>
        <v>22.890216723559455</v>
      </c>
      <c r="H126" s="132"/>
    </row>
    <row r="127" spans="1:8" ht="12.75">
      <c r="A127" s="51" t="s">
        <v>20</v>
      </c>
      <c r="B127" s="30">
        <f aca="true" t="shared" si="9" ref="B127:H127">SUM(B120:B126)</f>
        <v>284040200</v>
      </c>
      <c r="C127" s="30">
        <f t="shared" si="9"/>
        <v>296737150.21</v>
      </c>
      <c r="D127" s="30">
        <f t="shared" si="9"/>
        <v>99626663.6</v>
      </c>
      <c r="E127" s="30">
        <f t="shared" si="9"/>
        <v>100</v>
      </c>
      <c r="F127" s="147">
        <f t="shared" si="9"/>
        <v>36718396.56</v>
      </c>
      <c r="G127" s="30">
        <f t="shared" si="9"/>
        <v>100</v>
      </c>
      <c r="H127" s="30">
        <f t="shared" si="9"/>
        <v>0</v>
      </c>
    </row>
    <row r="128" spans="1:8" ht="12.75">
      <c r="A128" s="167" t="s">
        <v>151</v>
      </c>
      <c r="B128" s="167"/>
      <c r="C128" s="167"/>
      <c r="D128" s="167"/>
      <c r="E128" s="167"/>
      <c r="F128" s="167"/>
      <c r="G128" s="167"/>
      <c r="H128" s="167"/>
    </row>
    <row r="129" spans="1:8" ht="12.75">
      <c r="A129" s="2" t="s">
        <v>0</v>
      </c>
      <c r="B129" s="121"/>
      <c r="C129" s="121"/>
      <c r="D129" s="2"/>
      <c r="E129" s="2"/>
      <c r="F129" s="84"/>
      <c r="G129" s="84"/>
      <c r="H129" s="45"/>
    </row>
    <row r="130" spans="1:8" ht="12.75">
      <c r="A130" s="2" t="s">
        <v>134</v>
      </c>
      <c r="B130" s="121"/>
      <c r="C130" s="121"/>
      <c r="D130" s="2"/>
      <c r="E130" s="2"/>
      <c r="F130" s="84"/>
      <c r="G130" s="84"/>
      <c r="H130" s="45"/>
    </row>
    <row r="131" spans="1:8" ht="12.75">
      <c r="A131" s="2" t="s">
        <v>135</v>
      </c>
      <c r="B131" s="121"/>
      <c r="C131" s="121"/>
      <c r="D131" s="2"/>
      <c r="E131" s="2"/>
      <c r="F131" s="84"/>
      <c r="G131" s="84"/>
      <c r="H131" s="45"/>
    </row>
    <row r="132" spans="1:8" ht="12.75">
      <c r="A132" s="3" t="s">
        <v>136</v>
      </c>
      <c r="B132" s="122"/>
      <c r="C132" s="122"/>
      <c r="D132" s="2"/>
      <c r="E132" s="2"/>
      <c r="F132" s="84"/>
      <c r="G132" s="84"/>
      <c r="H132" s="45"/>
    </row>
    <row r="133" spans="1:8" ht="12.75">
      <c r="A133" s="3" t="s">
        <v>137</v>
      </c>
      <c r="B133" s="45"/>
      <c r="C133" s="45"/>
      <c r="D133" s="45"/>
      <c r="E133" s="45"/>
      <c r="F133" s="45"/>
      <c r="G133" s="45"/>
      <c r="H133" s="45"/>
    </row>
    <row r="134" spans="1:8" ht="12.75">
      <c r="A134" s="2" t="s">
        <v>138</v>
      </c>
      <c r="B134" s="45"/>
      <c r="C134" s="45"/>
      <c r="D134" s="45"/>
      <c r="E134" s="45"/>
      <c r="F134" s="45"/>
      <c r="G134" s="45"/>
      <c r="H134" s="45"/>
    </row>
    <row r="135" spans="1:8" ht="12.75">
      <c r="A135" s="8" t="s">
        <v>139</v>
      </c>
      <c r="B135" s="8"/>
      <c r="C135" s="8"/>
      <c r="D135" s="45"/>
      <c r="E135" s="45"/>
      <c r="F135" s="45"/>
      <c r="G135" s="45"/>
      <c r="H135" s="45"/>
    </row>
    <row r="136" spans="1:8" ht="12.75">
      <c r="A136" s="45"/>
      <c r="B136" s="45"/>
      <c r="C136" s="45"/>
      <c r="D136" s="45"/>
      <c r="E136" s="45"/>
      <c r="F136" s="45"/>
      <c r="G136" s="45"/>
      <c r="H136" s="45"/>
    </row>
    <row r="137" spans="1:8" ht="12.75">
      <c r="A137" s="45"/>
      <c r="B137" s="45"/>
      <c r="C137" s="45"/>
      <c r="D137" s="45"/>
      <c r="E137" s="45"/>
      <c r="F137" s="45"/>
      <c r="G137" s="45"/>
      <c r="H137" s="45"/>
    </row>
    <row r="138" spans="1:8" ht="12.75">
      <c r="A138" s="45"/>
      <c r="B138" s="45"/>
      <c r="C138" s="45"/>
      <c r="D138" s="45"/>
      <c r="E138" s="45"/>
      <c r="F138" s="45"/>
      <c r="G138" s="45"/>
      <c r="H138" s="45"/>
    </row>
    <row r="139" spans="1:8" ht="12.75">
      <c r="A139" s="45"/>
      <c r="B139" s="45"/>
      <c r="C139" s="45"/>
      <c r="D139" s="45"/>
      <c r="E139" s="45"/>
      <c r="F139" s="45"/>
      <c r="G139" s="45"/>
      <c r="H139" s="45"/>
    </row>
    <row r="140" spans="1:8" ht="12.75">
      <c r="A140" s="45"/>
      <c r="B140" s="45"/>
      <c r="C140" s="45"/>
      <c r="D140" s="45"/>
      <c r="E140" s="45"/>
      <c r="F140" s="45"/>
      <c r="G140" s="45"/>
      <c r="H140" s="45"/>
    </row>
    <row r="141" spans="1:8" ht="12.75">
      <c r="A141" s="152" t="s">
        <v>145</v>
      </c>
      <c r="B141" s="128"/>
      <c r="C141" s="128"/>
      <c r="D141" s="158" t="s">
        <v>147</v>
      </c>
      <c r="E141" s="158"/>
      <c r="F141" s="158"/>
      <c r="G141" s="45"/>
      <c r="H141" s="45"/>
    </row>
    <row r="142" spans="1:8" ht="12.75">
      <c r="A142" s="153" t="s">
        <v>146</v>
      </c>
      <c r="B142" s="128"/>
      <c r="C142" s="128"/>
      <c r="D142" s="158" t="s">
        <v>148</v>
      </c>
      <c r="E142" s="158"/>
      <c r="F142" s="158"/>
      <c r="G142" s="45"/>
      <c r="H142" s="45"/>
    </row>
    <row r="143" spans="1:8" ht="12.75">
      <c r="A143" s="129"/>
      <c r="B143" s="13"/>
      <c r="C143" s="127"/>
      <c r="D143" s="159" t="s">
        <v>152</v>
      </c>
      <c r="E143" s="159"/>
      <c r="F143" s="159"/>
      <c r="G143" s="154"/>
      <c r="H143" s="154"/>
    </row>
    <row r="144" spans="1:8" ht="12.75">
      <c r="A144" s="45"/>
      <c r="B144" s="45"/>
      <c r="C144" s="45"/>
      <c r="D144" s="155"/>
      <c r="E144" s="155"/>
      <c r="F144" s="155"/>
      <c r="G144" s="154"/>
      <c r="H144" s="154"/>
    </row>
    <row r="145" spans="1:8" ht="12.75">
      <c r="A145" s="45"/>
      <c r="B145" s="45"/>
      <c r="C145" s="45"/>
      <c r="D145" s="155"/>
      <c r="E145" s="155"/>
      <c r="F145" s="155"/>
      <c r="G145" s="154"/>
      <c r="H145" s="154"/>
    </row>
    <row r="146" spans="1:8" ht="12.75">
      <c r="A146" s="45"/>
      <c r="B146" s="45"/>
      <c r="C146" s="45"/>
      <c r="D146" s="155"/>
      <c r="E146" s="155"/>
      <c r="F146" s="155"/>
      <c r="G146" s="45"/>
      <c r="H146" s="45"/>
    </row>
    <row r="147" spans="1:8" ht="12.75">
      <c r="A147" s="129" t="s">
        <v>154</v>
      </c>
      <c r="B147" s="13"/>
      <c r="C147" s="13"/>
      <c r="D147" s="159" t="s">
        <v>149</v>
      </c>
      <c r="E147" s="159"/>
      <c r="F147" s="159"/>
      <c r="G147" s="45"/>
      <c r="H147" s="45"/>
    </row>
    <row r="148" spans="1:8" ht="12.75">
      <c r="A148" s="153" t="s">
        <v>155</v>
      </c>
      <c r="B148" s="13"/>
      <c r="C148" s="13"/>
      <c r="D148" s="153" t="s">
        <v>150</v>
      </c>
      <c r="E148" s="153"/>
      <c r="F148" s="153"/>
      <c r="G148" s="45"/>
      <c r="H148" s="45"/>
    </row>
    <row r="149" spans="4:8" ht="12.75">
      <c r="D149" s="156" t="s">
        <v>153</v>
      </c>
      <c r="E149" s="156"/>
      <c r="F149" s="155"/>
      <c r="G149" s="45"/>
      <c r="H149" s="45"/>
    </row>
    <row r="150" spans="1:8" ht="12.75">
      <c r="A150" s="45"/>
      <c r="B150" s="45"/>
      <c r="C150" s="45"/>
      <c r="D150" s="45"/>
      <c r="E150" s="45"/>
      <c r="F150" s="45"/>
      <c r="G150" s="45"/>
      <c r="H150" s="45"/>
    </row>
    <row r="151" spans="1:8" ht="12.75">
      <c r="A151" s="45"/>
      <c r="B151" s="45"/>
      <c r="C151" s="45"/>
      <c r="D151" s="45"/>
      <c r="E151" s="45"/>
      <c r="F151" s="45"/>
      <c r="G151" s="45"/>
      <c r="H151" s="45"/>
    </row>
    <row r="152" spans="1:8" ht="12.75">
      <c r="A152" s="45"/>
      <c r="B152" s="45"/>
      <c r="C152" s="45"/>
      <c r="D152" s="45"/>
      <c r="E152" s="45"/>
      <c r="F152" s="45"/>
      <c r="G152" s="45"/>
      <c r="H152" s="45"/>
    </row>
    <row r="153" spans="1:8" ht="12.75">
      <c r="A153" s="45"/>
      <c r="B153" s="45"/>
      <c r="C153" s="45"/>
      <c r="D153" s="45"/>
      <c r="E153" s="45"/>
      <c r="F153" s="45"/>
      <c r="G153" s="45"/>
      <c r="H153" s="45"/>
    </row>
    <row r="154" spans="1:8" ht="12.75">
      <c r="A154" s="45"/>
      <c r="B154" s="45"/>
      <c r="C154" s="45"/>
      <c r="D154" s="45"/>
      <c r="E154" s="45"/>
      <c r="F154" s="45"/>
      <c r="G154" s="45"/>
      <c r="H154" s="45"/>
    </row>
    <row r="155" spans="1:8" ht="12.75">
      <c r="A155" s="45"/>
      <c r="B155" s="45"/>
      <c r="C155" s="45"/>
      <c r="D155" s="45"/>
      <c r="E155" s="45"/>
      <c r="F155" s="45"/>
      <c r="G155" s="45"/>
      <c r="H155" s="45"/>
    </row>
    <row r="156" spans="1:8" ht="12.75">
      <c r="A156" s="45"/>
      <c r="B156" s="45"/>
      <c r="C156" s="45"/>
      <c r="D156" s="45"/>
      <c r="E156" s="45"/>
      <c r="F156" s="45"/>
      <c r="G156" s="45"/>
      <c r="H156" s="45"/>
    </row>
  </sheetData>
  <sheetProtection/>
  <mergeCells count="19">
    <mergeCell ref="A11:G11"/>
    <mergeCell ref="A13:G13"/>
    <mergeCell ref="A14:G14"/>
    <mergeCell ref="D17:E17"/>
    <mergeCell ref="A128:H128"/>
    <mergeCell ref="A106:B108"/>
    <mergeCell ref="D53:E53"/>
    <mergeCell ref="F53:G53"/>
    <mergeCell ref="D66:E66"/>
    <mergeCell ref="F66:G66"/>
    <mergeCell ref="D142:F142"/>
    <mergeCell ref="D143:F143"/>
    <mergeCell ref="D147:F147"/>
    <mergeCell ref="D149:E149"/>
    <mergeCell ref="D40:E40"/>
    <mergeCell ref="C106:E106"/>
    <mergeCell ref="D117:E117"/>
    <mergeCell ref="F117:G117"/>
    <mergeCell ref="D141:F14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luishb</cp:lastModifiedBy>
  <cp:lastPrinted>2020-03-31T16:45:35Z</cp:lastPrinted>
  <dcterms:created xsi:type="dcterms:W3CDTF">2004-08-09T19:29:24Z</dcterms:created>
  <dcterms:modified xsi:type="dcterms:W3CDTF">2020-04-15T18:01:12Z</dcterms:modified>
  <cp:category/>
  <cp:version/>
  <cp:contentType/>
  <cp:contentStatus/>
</cp:coreProperties>
</file>