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820" activeTab="0"/>
  </bookViews>
  <sheets>
    <sheet name="Desp Pessoal" sheetId="1" r:id="rId1"/>
    <sheet name="Rel. Gestão Fiscal" sheetId="2" r:id="rId2"/>
    <sheet name="DCL - GERAL" sheetId="3" r:id="rId3"/>
    <sheet name="DCL - RPPS" sheetId="4" r:id="rId4"/>
    <sheet name="NÃO publicar esta AB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Contabilidade Luis</author>
  </authors>
  <commentList>
    <comment ref="A17" authorId="0">
      <text>
        <r>
          <rPr>
            <b/>
            <sz val="14"/>
            <rFont val="Tahoma"/>
            <family val="2"/>
          </rPr>
          <t>3.1.90.11.XX - 3.1.90.11.60</t>
        </r>
      </text>
    </comment>
    <comment ref="A18" authorId="0">
      <text>
        <r>
          <rPr>
            <b/>
            <sz val="14"/>
            <rFont val="Tahoma"/>
            <family val="2"/>
          </rPr>
          <t>3.1.90.04.XX</t>
        </r>
      </text>
    </comment>
    <comment ref="A19" authorId="0">
      <text>
        <r>
          <rPr>
            <b/>
            <sz val="14"/>
            <rFont val="Tahoma"/>
            <family val="2"/>
          </rPr>
          <t>3.3.90.34.XX</t>
        </r>
      </text>
    </comment>
    <comment ref="A20" authorId="0">
      <text>
        <r>
          <rPr>
            <b/>
            <sz val="14"/>
            <rFont val="Tahoma"/>
            <family val="2"/>
          </rPr>
          <t>3.1.90.11.60</t>
        </r>
      </text>
    </comment>
    <comment ref="A21" authorId="0">
      <text>
        <r>
          <rPr>
            <b/>
            <sz val="14"/>
            <rFont val="Tahoma"/>
            <family val="2"/>
          </rPr>
          <t>3.1.90.07.XX + 3.1.90.13.XX + 3.1.91.07.XX + 3.1.91.13.XX</t>
        </r>
      </text>
    </comment>
    <comment ref="A22" authorId="0">
      <text>
        <r>
          <rPr>
            <b/>
            <sz val="14"/>
            <rFont val="Tahoma"/>
            <family val="2"/>
          </rPr>
          <t xml:space="preserve">3.1.90.01.XX + 3.1.90.03.XX + 3.1.90.05.XX + 3.3.90.01.XX + 3.3.90.03.XX + 3.3.90.05.XX </t>
        </r>
      </text>
    </comment>
    <comment ref="A23" authorId="0">
      <text>
        <r>
          <rPr>
            <b/>
            <sz val="14"/>
            <rFont val="Tahoma"/>
            <family val="2"/>
          </rPr>
          <t>3.1.90.16.XX + 3.1.90.67.XX + 3.1.90.96.XX</t>
        </r>
      </text>
    </comment>
    <comment ref="A24" authorId="0">
      <text>
        <r>
          <rPr>
            <b/>
            <sz val="14"/>
            <rFont val="Tahoma"/>
            <family val="2"/>
          </rPr>
          <t>3.1.90.92.XX</t>
        </r>
      </text>
    </comment>
    <comment ref="A25" authorId="0">
      <text>
        <r>
          <rPr>
            <b/>
            <sz val="14"/>
            <rFont val="Tahoma"/>
            <family val="2"/>
          </rPr>
          <t>3.1.90.91.XX</t>
        </r>
      </text>
    </comment>
    <comment ref="A26" authorId="0">
      <text>
        <r>
          <rPr>
            <b/>
            <sz val="14"/>
            <rFont val="Tahoma"/>
            <family val="2"/>
          </rPr>
          <t>3.1.90.94.XX</t>
        </r>
      </text>
    </comment>
    <comment ref="A30" authorId="0">
      <text>
        <r>
          <rPr>
            <b/>
            <sz val="14"/>
            <rFont val="Tahoma"/>
            <family val="2"/>
          </rPr>
          <t>3.1.90.94.15</t>
        </r>
      </text>
    </comment>
    <comment ref="A31" authorId="0">
      <text>
        <r>
          <rPr>
            <b/>
            <sz val="14"/>
            <rFont val="Tahoma"/>
            <family val="2"/>
          </rPr>
          <t>3.1.90.94.16 + 3.1.90.94.13 + 3.1.90.94.11</t>
        </r>
      </text>
    </comment>
    <comment ref="A32" authorId="0">
      <text>
        <r>
          <rPr>
            <b/>
            <sz val="14"/>
            <rFont val="Tahoma"/>
            <family val="2"/>
          </rPr>
          <t>3.1.90.91.XX + 3.1.90.92.XX</t>
        </r>
      </text>
    </comment>
    <comment ref="A33" authorId="0">
      <text>
        <r>
          <rPr>
            <b/>
            <sz val="14"/>
            <rFont val="Tahoma"/>
            <family val="2"/>
          </rPr>
          <t>IGUAL AO 06 INATIVOS E PENSIONISTAS - 3.1.90.05.01 - 3.1.90.05.99</t>
        </r>
      </text>
    </comment>
  </commentList>
</comments>
</file>

<file path=xl/sharedStrings.xml><?xml version="1.0" encoding="utf-8"?>
<sst xmlns="http://schemas.openxmlformats.org/spreadsheetml/2006/main" count="205" uniqueCount="127">
  <si>
    <t>EVOLUÇÃO DA DESPESA LÍQUIDA NOS ÚLTIMOS DOZE MESES</t>
  </si>
  <si>
    <t>TOTAIS</t>
  </si>
  <si>
    <t>DESPESAS COM PESSOAL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</si>
  <si>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</si>
  <si>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</si>
  <si>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</si>
  <si>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</si>
  <si>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09 DESPESAS DE EXERCÍCIOS ANTERIORES</t>
  </si>
  <si>
    <t>SUBTOTAL(I)</t>
  </si>
  <si>
    <t>DESPESAS NÃO COMPUTADAS</t>
  </si>
  <si>
    <t>04 DESPESA COM INATIVOS E PENSIONISTAS CUSTEADAS COM RECURSOS VINCULADOS</t>
  </si>
  <si>
    <t>SUBTOTAL(II)</t>
  </si>
  <si>
    <t>TOTAL LIQUIDO (I-II)</t>
  </si>
  <si>
    <t>REINALDO NOGUEIRA LOPES CRUZ</t>
  </si>
  <si>
    <t xml:space="preserve">PREFEITO MUNICIPAL - </t>
  </si>
  <si>
    <t xml:space="preserve">            PREFEITURA MUNICIPAL DE INDAIATUBA</t>
  </si>
  <si>
    <t>01 VENCIMENTO E VANTAGENS FICHAS - PESSOAL ATIVO</t>
  </si>
  <si>
    <t>06 INATIVOS E PENSIONISTAS</t>
  </si>
  <si>
    <t>08 OUTRAS DESPESAS E OBRIGAÇÕES (VÁRIAVEIS , PASEP,ETC...)</t>
  </si>
  <si>
    <t>10 SENTENÇAS JUDICIAIS</t>
  </si>
  <si>
    <t>11 INDENIZAÇÕES E RESTITUIÇÕES TRABALHISTAS</t>
  </si>
  <si>
    <t>01 INDENIZAÇÃO POR DEMISSÕES</t>
  </si>
  <si>
    <t>02 INCENTIVO A DEMISSÃO VOLUNTÁRIA</t>
  </si>
  <si>
    <t>03 DECORRENTES DE DECISÃO JUDICIAL E EXERCÍCIOS ANTERIORES</t>
  </si>
  <si>
    <t>3.1.90.11.60</t>
  </si>
  <si>
    <t>3.1.90.11.XX exceto o 3.1.90.11.60</t>
  </si>
  <si>
    <t>3.1.90.04.XX</t>
  </si>
  <si>
    <t>3.3.90.34.XX</t>
  </si>
  <si>
    <t>3.1.90.07.XX + 3.1.90.13.XX + 3.1.91.07.XX + 3.1.91.13.XX</t>
  </si>
  <si>
    <t>3.1.90.05.XX</t>
  </si>
  <si>
    <t>3.1.90.92.XX</t>
  </si>
  <si>
    <t>3.1.90.91.XX</t>
  </si>
  <si>
    <t>3.1.90.94.XX</t>
  </si>
  <si>
    <t>IGUAL AO 06 INATIVOS E PENSIONISTAS</t>
  </si>
  <si>
    <t>3.1.90.01.XX + 3.1.90.03.XX + 3.3.90.01.XX + 3.3.90.03.XX</t>
  </si>
  <si>
    <t>07 OUTROS BENEFÍCIOS ASSISTÊNCIAIS</t>
  </si>
  <si>
    <t>3.1.90.94.15</t>
  </si>
  <si>
    <t>3.1.90.94.16 + 3.1.90.94.13 + 3.1.90.94.11</t>
  </si>
  <si>
    <t>3.1.90.91.XX + 3.1.90.92.XX</t>
  </si>
  <si>
    <t>3.1.90.16.XX + 3.1.90.67.XX + 3.1.90.96.XX + 3.3.90.47.12</t>
  </si>
  <si>
    <t>01 VENCIMENTO E VANTAGENS FIXAS - PESSOAL ATIVO</t>
  </si>
  <si>
    <t>NILSON ALCIDES GASPAR</t>
  </si>
  <si>
    <t>PREFEITO MUNICIPAL</t>
  </si>
  <si>
    <t>LUIS HENRIQUE BORTOLETTO</t>
  </si>
  <si>
    <t>DEMONSTRATIVO DE APURAÇÃO DAS DESPESAS COM PESSOAL - EXECUTIVO</t>
  </si>
  <si>
    <t>RGF - RELATÓRIO DE GESTÃO FISCAL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</si>
  <si>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</si>
  <si>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</si>
  <si>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</si>
  <si>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</si>
  <si>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</si>
  <si>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</si>
  <si>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</si>
  <si>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</si>
  <si>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</si>
  <si>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</si>
  <si>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</si>
  <si>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</si>
  <si>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CONTADORA - CRC-SP 321123/O-4</t>
  </si>
  <si>
    <t>COORDENADOR DE SERVIÇOS DE CONTABILIDADE</t>
  </si>
  <si>
    <t>CRC-SP 289944/O-3</t>
  </si>
  <si>
    <t>PREFEITURA MUNICIPAL DE INDAIATUBA</t>
  </si>
  <si>
    <t>RELATÓRIO DE GESTÃO FISCAL - PODER EXECUTIVO</t>
  </si>
  <si>
    <t>LRF, art 48</t>
  </si>
  <si>
    <t>QUADRO COMPARATIVO COM LIMITES DA LRF</t>
  </si>
  <si>
    <t>1º Quadrimestre</t>
  </si>
  <si>
    <t>2º Quadrimestre</t>
  </si>
  <si>
    <t>3º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</si>
  <si>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</si>
  <si>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</si>
  <si>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</si>
  <si>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</si>
  <si>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</si>
  <si>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</si>
  <si>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</si>
  <si>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</si>
  <si>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</si>
  <si>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</si>
  <si>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</si>
  <si>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</si>
  <si>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</si>
  <si>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</si>
  <si>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</si>
  <si>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</si>
  <si>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</si>
  <si>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</si>
  <si>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DEMONSTRATIVO DE APURAÇÃO DA DÍVIDA CONSOLIDADA LÍQUIDA - D.C.L.</t>
  </si>
  <si>
    <t>Especificação</t>
  </si>
  <si>
    <t>Saldo Exercício Anterior</t>
  </si>
  <si>
    <t>DÍVIDA CONSOLIDADA - DC (I)</t>
  </si>
  <si>
    <t>DÍVIDA MOBILIÁRIA</t>
  </si>
  <si>
    <t>DÍVIDA CONTRATUAL</t>
  </si>
  <si>
    <t>PRECATÓRIOS POSTERIORES A 5.5.2000(inclusive) - V.Ñ.P.</t>
  </si>
  <si>
    <t>OUTRAS DÍVIDAS</t>
  </si>
  <si>
    <t>DEDUÇÕES (II)</t>
  </si>
  <si>
    <t>ATIVO DISPONÍVEL</t>
  </si>
  <si>
    <t>HAVERES FINANCEIROS</t>
  </si>
  <si>
    <t>(-) RESTOS A PAGAR PROCESSADOS</t>
  </si>
  <si>
    <t>DÍV. CONSOLID. LÍQUIDA (DCL)=(I-II)</t>
  </si>
  <si>
    <t>RECEITA CORRENTE LÍQUIDA - RCL</t>
  </si>
  <si>
    <t>% DA DC SOBRE A RCL</t>
  </si>
  <si>
    <t>% DA DCL SOBRE A RCL</t>
  </si>
  <si>
    <t>% SENADO FEDERAL</t>
  </si>
  <si>
    <t>DETALHE DA DÍVIDA CONTRATUAL</t>
  </si>
  <si>
    <t>PARCELAMENTO DE DÍVIDAS</t>
  </si>
  <si>
    <t>DE TRIBUTOS</t>
  </si>
  <si>
    <t>DE CONTRIBUIÇÕES SOCIAIS</t>
  </si>
  <si>
    <t>PREVIDENCÁRIAS</t>
  </si>
  <si>
    <t>DEMAIS CONTRIBUIÇÕES SOCIAIS</t>
  </si>
  <si>
    <t>DO FGTS</t>
  </si>
  <si>
    <t>DEMAIS DÍVIDAS CONTRATUAIS</t>
  </si>
  <si>
    <t>OUTROS VALORES NÃO INTEGRANTES DA DC</t>
  </si>
  <si>
    <t>PRECATÓRIOS ANTERIORES A 5.5.2000</t>
  </si>
  <si>
    <t>INSUFICIÊNCIA FINANCEIRA</t>
  </si>
  <si>
    <t>DEPÓSITOS</t>
  </si>
  <si>
    <t>R.P. NÃO PROCESSADOS DE EXERC. ANT.</t>
  </si>
  <si>
    <t>ANTECIPAÇÃO DE RECEITA ORÇAMENTÁRIA - ARO</t>
  </si>
  <si>
    <t>DEMONSTRATIVO DE APURAÇÃO DA DÍVIDA CONSOLIDADA LÍQUIDA - D.C.L. (PREVIDENCIÁRIO)</t>
  </si>
  <si>
    <t>DÍVIDA CONSOLIDADA PREVIDENCIÁRIA - DC (I)</t>
  </si>
  <si>
    <t>PASSIVO ATUARIAL</t>
  </si>
  <si>
    <t>(-)RESTOS A PAGAR PROCESSADOS</t>
  </si>
  <si>
    <t>MARIANA ALVES RIZATO</t>
  </si>
  <si>
    <t>CRC-SP 321123/O-4</t>
  </si>
  <si>
    <t>CONTADORA</t>
  </si>
  <si>
    <t>Saldo do Exercício de 2020</t>
  </si>
  <si>
    <t>1º QUADRIMESTRE (2021)</t>
  </si>
  <si>
    <t xml:space="preserve">1º QUADRIMESTRE (2021)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</si>
</sst>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0.0000"/>
    <numFmt numFmtId="172" formatCode="#,##0.0000_ ;\-#,##0.0000\ "/>
    <numFmt numFmtId="173" formatCode="#,##0.0000"/>
    <numFmt numFmtId="174" formatCode="_(* #,##0.00_);_(* \(#,##0.00\);_(* &quot;-&quot;??_);_(@_)"/>
    <numFmt numFmtId="175" formatCode="_(* #,##0.0000_);_(* \(#,##0.0000\);_(* &quot;-&quot;??_);_(@_)"/>
  </numFmts>
  <fonts count="51">
    <font>
      <sz val="10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Tahoma"/>
      <family val="2"/>
    </font>
    <font>
      <sz val="10"/>
      <name val="Times New Roman"/>
      <family val="1"/>
    </font>
    <font>
      <sz val="8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170" fontId="0" fillId="0" borderId="15" xfId="63" applyNumberFormat="1" applyBorder="1" applyAlignment="1">
      <alignment/>
    </xf>
    <xf numFmtId="170" fontId="0" fillId="0" borderId="0" xfId="63" applyNumberFormat="1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3" fontId="0" fillId="0" borderId="0" xfId="63" applyFont="1" applyAlignment="1">
      <alignment/>
    </xf>
    <xf numFmtId="170" fontId="0" fillId="0" borderId="0" xfId="0" applyNumberFormat="1" applyAlignment="1">
      <alignment/>
    </xf>
    <xf numFmtId="43" fontId="2" fillId="0" borderId="10" xfId="63" applyFont="1" applyBorder="1" applyAlignment="1">
      <alignment horizontal="right" vertical="center"/>
    </xf>
    <xf numFmtId="43" fontId="2" fillId="0" borderId="15" xfId="63" applyFont="1" applyBorder="1" applyAlignment="1">
      <alignment horizontal="right" vertical="center"/>
    </xf>
    <xf numFmtId="43" fontId="2" fillId="0" borderId="15" xfId="63" applyFont="1" applyFill="1" applyBorder="1" applyAlignment="1">
      <alignment horizontal="right" vertical="center"/>
    </xf>
    <xf numFmtId="43" fontId="1" fillId="0" borderId="14" xfId="63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8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174" fontId="1" fillId="0" borderId="15" xfId="54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74" fontId="0" fillId="0" borderId="20" xfId="54" applyNumberFormat="1" applyBorder="1" applyAlignment="1">
      <alignment/>
    </xf>
    <xf numFmtId="0" fontId="0" fillId="0" borderId="21" xfId="0" applyBorder="1" applyAlignment="1">
      <alignment horizontal="center"/>
    </xf>
    <xf numFmtId="174" fontId="0" fillId="0" borderId="20" xfId="54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174" fontId="2" fillId="0" borderId="10" xfId="54" applyNumberFormat="1" applyFont="1" applyBorder="1" applyAlignment="1">
      <alignment horizontal="right" vertical="center"/>
    </xf>
    <xf numFmtId="173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4" fontId="2" fillId="0" borderId="15" xfId="54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54" applyNumberFormat="1" applyFont="1" applyBorder="1" applyAlignment="1">
      <alignment horizontal="right" vertical="center"/>
    </xf>
    <xf numFmtId="173" fontId="2" fillId="0" borderId="21" xfId="0" applyNumberFormat="1" applyFont="1" applyBorder="1" applyAlignment="1">
      <alignment horizontal="center" vertical="center"/>
    </xf>
    <xf numFmtId="174" fontId="0" fillId="0" borderId="15" xfId="54" applyNumberFormat="1" applyBorder="1" applyAlignment="1">
      <alignment/>
    </xf>
    <xf numFmtId="174" fontId="0" fillId="0" borderId="15" xfId="54" applyNumberFormat="1" applyFont="1" applyBorder="1" applyAlignment="1">
      <alignment/>
    </xf>
    <xf numFmtId="174" fontId="0" fillId="0" borderId="10" xfId="54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0" xfId="54" applyNumberFormat="1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174" fontId="8" fillId="0" borderId="15" xfId="54" applyNumberFormat="1" applyFont="1" applyBorder="1" applyAlignment="1">
      <alignment/>
    </xf>
    <xf numFmtId="174" fontId="8" fillId="0" borderId="0" xfId="54" applyNumberFormat="1" applyFont="1" applyBorder="1" applyAlignment="1">
      <alignment/>
    </xf>
    <xf numFmtId="174" fontId="8" fillId="0" borderId="10" xfId="54" applyNumberFormat="1" applyFont="1" applyBorder="1" applyAlignment="1">
      <alignment/>
    </xf>
    <xf numFmtId="49" fontId="12" fillId="0" borderId="12" xfId="0" applyNumberFormat="1" applyFont="1" applyBorder="1" applyAlignment="1">
      <alignment horizontal="left" vertical="center"/>
    </xf>
    <xf numFmtId="174" fontId="12" fillId="0" borderId="15" xfId="54" applyNumberFormat="1" applyFont="1" applyBorder="1" applyAlignment="1">
      <alignment horizontal="right" vertical="center"/>
    </xf>
    <xf numFmtId="174" fontId="12" fillId="0" borderId="12" xfId="54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174" fontId="8" fillId="0" borderId="15" xfId="54" applyNumberFormat="1" applyFont="1" applyBorder="1" applyAlignment="1">
      <alignment horizontal="right" vertical="center"/>
    </xf>
    <xf numFmtId="174" fontId="8" fillId="0" borderId="0" xfId="54" applyNumberFormat="1" applyFont="1" applyBorder="1" applyAlignment="1">
      <alignment horizontal="right" vertical="center"/>
    </xf>
    <xf numFmtId="174" fontId="12" fillId="0" borderId="0" xfId="54" applyNumberFormat="1" applyFont="1" applyBorder="1" applyAlignment="1">
      <alignment horizontal="right" vertical="center"/>
    </xf>
    <xf numFmtId="171" fontId="0" fillId="0" borderId="0" xfId="0" applyNumberFormat="1" applyAlignment="1">
      <alignment/>
    </xf>
    <xf numFmtId="175" fontId="12" fillId="0" borderId="15" xfId="54" applyNumberFormat="1" applyFont="1" applyBorder="1" applyAlignment="1">
      <alignment horizontal="right" vertical="center"/>
    </xf>
    <xf numFmtId="175" fontId="12" fillId="0" borderId="12" xfId="54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174" fontId="8" fillId="0" borderId="20" xfId="54" applyNumberFormat="1" applyFont="1" applyBorder="1" applyAlignment="1">
      <alignment/>
    </xf>
    <xf numFmtId="174" fontId="8" fillId="0" borderId="16" xfId="54" applyNumberFormat="1" applyFont="1" applyBorder="1" applyAlignment="1">
      <alignment/>
    </xf>
    <xf numFmtId="174" fontId="0" fillId="0" borderId="18" xfId="54" applyNumberFormat="1" applyFont="1" applyBorder="1" applyAlignment="1">
      <alignment/>
    </xf>
    <xf numFmtId="174" fontId="0" fillId="0" borderId="0" xfId="54" applyNumberFormat="1" applyFont="1" applyBorder="1" applyAlignment="1">
      <alignment/>
    </xf>
    <xf numFmtId="174" fontId="0" fillId="0" borderId="10" xfId="54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174" fontId="2" fillId="0" borderId="18" xfId="54" applyNumberFormat="1" applyFont="1" applyBorder="1" applyAlignment="1">
      <alignment horizontal="right" vertical="center"/>
    </xf>
    <xf numFmtId="174" fontId="2" fillId="0" borderId="15" xfId="54" applyNumberFormat="1" applyFont="1" applyBorder="1" applyAlignment="1">
      <alignment horizontal="right" vertical="center"/>
    </xf>
    <xf numFmtId="174" fontId="2" fillId="0" borderId="0" xfId="54" applyNumberFormat="1" applyFont="1" applyBorder="1" applyAlignment="1">
      <alignment horizontal="right" vertical="center"/>
    </xf>
    <xf numFmtId="174" fontId="1" fillId="0" borderId="18" xfId="54" applyNumberFormat="1" applyFont="1" applyBorder="1" applyAlignment="1">
      <alignment horizontal="right" vertical="center"/>
    </xf>
    <xf numFmtId="174" fontId="0" fillId="0" borderId="18" xfId="54" applyNumberFormat="1" applyBorder="1" applyAlignment="1">
      <alignment/>
    </xf>
    <xf numFmtId="174" fontId="0" fillId="0" borderId="0" xfId="54" applyNumberFormat="1" applyBorder="1" applyAlignment="1">
      <alignment/>
    </xf>
    <xf numFmtId="174" fontId="8" fillId="0" borderId="18" xfId="54" applyNumberFormat="1" applyFont="1" applyBorder="1" applyAlignment="1">
      <alignment/>
    </xf>
    <xf numFmtId="174" fontId="8" fillId="0" borderId="18" xfId="54" applyNumberFormat="1" applyFont="1" applyBorder="1" applyAlignment="1">
      <alignment horizontal="right" vertical="center"/>
    </xf>
    <xf numFmtId="174" fontId="8" fillId="0" borderId="21" xfId="54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0</xdr:rowOff>
    </xdr:from>
    <xdr:to>
      <xdr:col>0</xdr:col>
      <xdr:colOff>628650</xdr:colOff>
      <xdr:row>7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477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12.140625" style="0" bestFit="1" customWidth="1"/>
    <col min="4" max="6" width="12.00390625" style="0" bestFit="1" customWidth="1"/>
    <col min="7" max="13" width="12.140625" style="0" bestFit="1" customWidth="1"/>
    <col min="14" max="14" width="12.8515625" style="0" bestFit="1" customWidth="1"/>
  </cols>
  <sheetData>
    <row r="5" spans="1:6" ht="12.75" customHeight="1">
      <c r="A5" s="99" t="s">
        <v>15</v>
      </c>
      <c r="B5" s="99"/>
      <c r="C5" s="99"/>
      <c r="D5" s="99"/>
      <c r="E5" s="99"/>
      <c r="F5" s="99"/>
    </row>
    <row r="6" spans="1:6" ht="12.75" customHeight="1">
      <c r="A6" s="99"/>
      <c r="B6" s="99"/>
      <c r="C6" s="99"/>
      <c r="D6" s="99"/>
      <c r="E6" s="99"/>
      <c r="F6" s="99"/>
    </row>
    <row r="7" spans="1:6" ht="12.75">
      <c r="A7" s="99"/>
      <c r="B7" s="99"/>
      <c r="C7" s="99"/>
      <c r="D7" s="99"/>
      <c r="E7" s="99"/>
      <c r="F7" s="99"/>
    </row>
    <row r="9" spans="10:13" ht="12.75">
      <c r="J9" s="20"/>
      <c r="K9" s="20"/>
      <c r="L9" s="20"/>
      <c r="M9" s="20"/>
    </row>
    <row r="10" spans="1:14" s="25" customFormat="1" ht="15.75">
      <c r="A10" s="27" t="s">
        <v>45</v>
      </c>
      <c r="N10" s="28" t="s">
        <v>125</v>
      </c>
    </row>
    <row r="11" spans="1:11" s="25" customFormat="1" ht="15.75">
      <c r="A11" s="96" t="s">
        <v>44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4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4" customFormat="1" ht="12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s="4" customFormat="1" ht="11.25">
      <c r="A14" s="5"/>
      <c r="B14" s="6" t="s">
        <v>50</v>
      </c>
      <c r="C14" s="6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46</v>
      </c>
      <c r="K14" s="6" t="s">
        <v>47</v>
      </c>
      <c r="L14" s="6" t="s">
        <v>48</v>
      </c>
      <c r="M14" s="6" t="s">
        <v>49</v>
      </c>
      <c r="N14" s="6" t="s">
        <v>1</v>
      </c>
    </row>
    <row r="15" spans="1:14" s="4" customFormat="1" ht="12.75" customHeight="1">
      <c r="A15" s="101" t="s">
        <v>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</row>
    <row r="16" spans="1:14" s="4" customFormat="1" ht="11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6"/>
    </row>
    <row r="17" spans="1:14" s="4" customFormat="1" ht="11.25">
      <c r="A17" s="7" t="s">
        <v>40</v>
      </c>
      <c r="B17" s="21">
        <v>27848270.64</v>
      </c>
      <c r="C17" s="21">
        <v>27804263.69</v>
      </c>
      <c r="D17" s="21">
        <v>28469561.35</v>
      </c>
      <c r="E17" s="21">
        <v>28723304.2</v>
      </c>
      <c r="F17" s="21">
        <v>27814095.23</v>
      </c>
      <c r="G17" s="21">
        <v>35387618.89</v>
      </c>
      <c r="H17" s="21">
        <v>42086803.12</v>
      </c>
      <c r="I17" s="21">
        <v>32018744.02</v>
      </c>
      <c r="J17" s="21">
        <v>32017066.09</v>
      </c>
      <c r="K17" s="21">
        <v>28147301.57</v>
      </c>
      <c r="L17" s="21">
        <v>28164607.45</v>
      </c>
      <c r="M17" s="21">
        <v>28168899.14</v>
      </c>
      <c r="N17" s="21">
        <f aca="true" t="shared" si="0" ref="N17:N27">SUM(B17:M17)</f>
        <v>366650535.39</v>
      </c>
    </row>
    <row r="18" spans="1:14" s="4" customFormat="1" ht="11.25">
      <c r="A18" s="8" t="s">
        <v>3</v>
      </c>
      <c r="B18" s="22">
        <v>108141.19</v>
      </c>
      <c r="C18" s="22">
        <v>111499.8</v>
      </c>
      <c r="D18" s="22">
        <v>116095.7</v>
      </c>
      <c r="E18" s="22">
        <v>86165.76</v>
      </c>
      <c r="F18" s="22">
        <v>117387.66</v>
      </c>
      <c r="G18" s="22">
        <v>125015.99</v>
      </c>
      <c r="H18" s="22">
        <v>187887.19</v>
      </c>
      <c r="I18" s="22">
        <v>236019.52</v>
      </c>
      <c r="J18" s="22">
        <v>74170.21</v>
      </c>
      <c r="K18" s="22">
        <v>111775.84</v>
      </c>
      <c r="L18" s="22">
        <v>106110.34</v>
      </c>
      <c r="M18" s="22">
        <v>89719.66</v>
      </c>
      <c r="N18" s="22">
        <f t="shared" si="0"/>
        <v>1469988.86</v>
      </c>
    </row>
    <row r="19" spans="1:14" s="4" customFormat="1" ht="11.25">
      <c r="A19" s="8" t="s">
        <v>4</v>
      </c>
      <c r="B19" s="22">
        <v>504745.11</v>
      </c>
      <c r="C19" s="22">
        <v>433366.34</v>
      </c>
      <c r="D19" s="22">
        <v>434453.84</v>
      </c>
      <c r="E19" s="22">
        <v>434847.49</v>
      </c>
      <c r="F19" s="22">
        <v>434719.64</v>
      </c>
      <c r="G19" s="22">
        <v>435780.14</v>
      </c>
      <c r="H19" s="22">
        <v>436515.5</v>
      </c>
      <c r="I19" s="22">
        <v>442731.04</v>
      </c>
      <c r="J19" s="22">
        <v>255236.14</v>
      </c>
      <c r="K19" s="22">
        <v>358811.06</v>
      </c>
      <c r="L19" s="22">
        <v>443400.97</v>
      </c>
      <c r="M19" s="22">
        <v>445156.38</v>
      </c>
      <c r="N19" s="22">
        <f t="shared" si="0"/>
        <v>5059763.65</v>
      </c>
    </row>
    <row r="20" spans="1:14" s="4" customFormat="1" ht="11.25">
      <c r="A20" s="8" t="s">
        <v>5</v>
      </c>
      <c r="B20" s="22">
        <v>402506.92</v>
      </c>
      <c r="C20" s="22">
        <v>385101.16</v>
      </c>
      <c r="D20" s="22">
        <v>419912.68</v>
      </c>
      <c r="E20" s="22">
        <v>402506.92</v>
      </c>
      <c r="F20" s="22">
        <v>402506.92</v>
      </c>
      <c r="G20" s="22">
        <v>402506.92</v>
      </c>
      <c r="H20" s="22">
        <v>403087.12</v>
      </c>
      <c r="I20" s="22">
        <v>347497.43</v>
      </c>
      <c r="J20" s="22">
        <v>390322.89</v>
      </c>
      <c r="K20" s="22">
        <v>376978.47</v>
      </c>
      <c r="L20" s="22">
        <v>390322.89</v>
      </c>
      <c r="M20" s="22">
        <v>353770.79</v>
      </c>
      <c r="N20" s="22">
        <f t="shared" si="0"/>
        <v>4677021.11</v>
      </c>
    </row>
    <row r="21" spans="1:14" s="4" customFormat="1" ht="11.25">
      <c r="A21" s="8" t="s">
        <v>6</v>
      </c>
      <c r="B21" s="22">
        <v>5410871.61</v>
      </c>
      <c r="C21" s="22">
        <v>4919597.76</v>
      </c>
      <c r="D21" s="22">
        <v>4601241.76</v>
      </c>
      <c r="E21" s="22">
        <v>4436756.97</v>
      </c>
      <c r="F21" s="22">
        <v>4413132.16</v>
      </c>
      <c r="G21" s="22">
        <v>4762670.94</v>
      </c>
      <c r="H21" s="22">
        <v>8018686.21</v>
      </c>
      <c r="I21" s="22">
        <v>5446582.72</v>
      </c>
      <c r="J21" s="22">
        <v>4229470.29</v>
      </c>
      <c r="K21" s="22">
        <v>4734021.49</v>
      </c>
      <c r="L21" s="22">
        <v>4732394.36</v>
      </c>
      <c r="M21" s="22">
        <v>4695846.17</v>
      </c>
      <c r="N21" s="22">
        <f t="shared" si="0"/>
        <v>60401272.440000005</v>
      </c>
    </row>
    <row r="22" spans="1:14" s="4" customFormat="1" ht="11.25">
      <c r="A22" s="8" t="s">
        <v>17</v>
      </c>
      <c r="B22" s="22">
        <v>6167135.64</v>
      </c>
      <c r="C22" s="22">
        <v>8899105.15</v>
      </c>
      <c r="D22" s="22">
        <v>5907507.13</v>
      </c>
      <c r="E22" s="22">
        <v>5721835.19</v>
      </c>
      <c r="F22" s="22">
        <v>5784281.28</v>
      </c>
      <c r="G22" s="22">
        <v>5793782.36</v>
      </c>
      <c r="H22" s="22">
        <v>8702760.27</v>
      </c>
      <c r="I22" s="22">
        <v>5866944.71</v>
      </c>
      <c r="J22" s="22">
        <v>6148880.92</v>
      </c>
      <c r="K22" s="22">
        <v>6214804.83</v>
      </c>
      <c r="L22" s="22">
        <v>6249879.59</v>
      </c>
      <c r="M22" s="22">
        <v>6289748.91</v>
      </c>
      <c r="N22" s="22">
        <f t="shared" si="0"/>
        <v>77746665.97999999</v>
      </c>
    </row>
    <row r="23" spans="1:14" s="4" customFormat="1" ht="11.25">
      <c r="A23" s="8" t="s">
        <v>18</v>
      </c>
      <c r="B23" s="22">
        <v>866522.01</v>
      </c>
      <c r="C23" s="22">
        <v>921685.84</v>
      </c>
      <c r="D23" s="22">
        <v>864486.57</v>
      </c>
      <c r="E23" s="22">
        <v>910750.83</v>
      </c>
      <c r="F23" s="22">
        <v>952237.7</v>
      </c>
      <c r="G23" s="22">
        <v>709235.26</v>
      </c>
      <c r="H23" s="22">
        <v>1211425.36</v>
      </c>
      <c r="I23" s="22">
        <v>7157819.17</v>
      </c>
      <c r="J23" s="22">
        <v>1158846.16</v>
      </c>
      <c r="K23" s="22">
        <v>871730.84</v>
      </c>
      <c r="L23" s="22">
        <v>988653.31</v>
      </c>
      <c r="M23" s="22">
        <v>987601.34</v>
      </c>
      <c r="N23" s="22">
        <f t="shared" si="0"/>
        <v>17600994.39</v>
      </c>
    </row>
    <row r="24" spans="1:14" s="4" customFormat="1" ht="11.25">
      <c r="A24" s="8" t="s">
        <v>7</v>
      </c>
      <c r="B24" s="22"/>
      <c r="C24" s="22"/>
      <c r="D24" s="22"/>
      <c r="E24" s="22"/>
      <c r="F24" s="22">
        <v>0</v>
      </c>
      <c r="G24" s="22">
        <v>0</v>
      </c>
      <c r="H24" s="22">
        <v>0</v>
      </c>
      <c r="I24" s="22">
        <v>0</v>
      </c>
      <c r="J24" s="22"/>
      <c r="K24" s="22"/>
      <c r="L24" s="22"/>
      <c r="M24" s="22"/>
      <c r="N24" s="22">
        <f t="shared" si="0"/>
        <v>0</v>
      </c>
    </row>
    <row r="25" spans="1:14" s="4" customFormat="1" ht="11.25">
      <c r="A25" s="8" t="s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0"/>
        <v>0</v>
      </c>
    </row>
    <row r="26" spans="1:14" s="4" customFormat="1" ht="11.25">
      <c r="A26" s="8" t="s">
        <v>20</v>
      </c>
      <c r="B26" s="22">
        <v>1507.28</v>
      </c>
      <c r="C26" s="22">
        <v>1507.28</v>
      </c>
      <c r="D26" s="22">
        <v>1507.28</v>
      </c>
      <c r="E26" s="22">
        <v>1507.28</v>
      </c>
      <c r="F26" s="22">
        <v>0</v>
      </c>
      <c r="G26" s="22">
        <v>3014.56</v>
      </c>
      <c r="H26" s="22">
        <v>1507.28</v>
      </c>
      <c r="I26" s="22">
        <v>1507.28</v>
      </c>
      <c r="J26" s="22">
        <v>1507.28</v>
      </c>
      <c r="K26" s="22">
        <v>1507.28</v>
      </c>
      <c r="L26" s="22">
        <v>1507.28</v>
      </c>
      <c r="M26" s="22">
        <v>1507.28</v>
      </c>
      <c r="N26" s="22">
        <f t="shared" si="0"/>
        <v>18087.36</v>
      </c>
    </row>
    <row r="27" spans="1:14" s="4" customFormat="1" ht="11.25">
      <c r="A27" s="9" t="s">
        <v>8</v>
      </c>
      <c r="B27" s="24">
        <f>SUM(B17:B26)</f>
        <v>41309700.400000006</v>
      </c>
      <c r="C27" s="24">
        <f aca="true" t="shared" si="1" ref="C27:M27">SUM(C17:C26)</f>
        <v>43476127.02</v>
      </c>
      <c r="D27" s="24">
        <f t="shared" si="1"/>
        <v>40814766.31</v>
      </c>
      <c r="E27" s="24">
        <f t="shared" si="1"/>
        <v>40717674.64</v>
      </c>
      <c r="F27" s="24">
        <f t="shared" si="1"/>
        <v>39918360.59</v>
      </c>
      <c r="G27" s="24">
        <f t="shared" si="1"/>
        <v>47619625.06</v>
      </c>
      <c r="H27" s="24">
        <f t="shared" si="1"/>
        <v>61048672.05</v>
      </c>
      <c r="I27" s="24">
        <f t="shared" si="1"/>
        <v>51517845.89</v>
      </c>
      <c r="J27" s="24">
        <f>SUM(J17:J26)</f>
        <v>44275499.980000004</v>
      </c>
      <c r="K27" s="24">
        <f t="shared" si="1"/>
        <v>40816931.38</v>
      </c>
      <c r="L27" s="24">
        <f t="shared" si="1"/>
        <v>41076876.19</v>
      </c>
      <c r="M27" s="24">
        <f t="shared" si="1"/>
        <v>41032249.67</v>
      </c>
      <c r="N27" s="24">
        <f t="shared" si="0"/>
        <v>533624329.18</v>
      </c>
    </row>
    <row r="28" spans="1:14" s="4" customFormat="1" ht="12.75" customHeight="1">
      <c r="A28" s="101" t="s">
        <v>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s="4" customFormat="1" ht="11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s="4" customFormat="1" ht="11.25">
      <c r="A30" s="7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/>
      <c r="K30" s="21"/>
      <c r="L30" s="21"/>
      <c r="M30" s="21"/>
      <c r="N30" s="21">
        <f>SUM(B30:M30)</f>
        <v>0</v>
      </c>
    </row>
    <row r="31" spans="1:14" s="4" customFormat="1" ht="11.25">
      <c r="A31" s="8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22"/>
      <c r="L31" s="22"/>
      <c r="M31" s="22"/>
      <c r="N31" s="22">
        <f>SUM(B31:M31)</f>
        <v>0</v>
      </c>
    </row>
    <row r="32" spans="1:14" s="4" customFormat="1" ht="11.25">
      <c r="A32" s="8" t="s">
        <v>23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/>
      <c r="L32" s="22"/>
      <c r="M32" s="22"/>
      <c r="N32" s="22">
        <f>SUM(B32:M32)</f>
        <v>0</v>
      </c>
    </row>
    <row r="33" spans="1:14" s="4" customFormat="1" ht="11.25">
      <c r="A33" s="18" t="s">
        <v>10</v>
      </c>
      <c r="B33" s="23">
        <v>5814157.91</v>
      </c>
      <c r="C33" s="23">
        <v>8379010.84</v>
      </c>
      <c r="D33" s="23">
        <v>5560673.34</v>
      </c>
      <c r="E33" s="23">
        <v>5378446.1</v>
      </c>
      <c r="F33" s="23">
        <v>5444336.89</v>
      </c>
      <c r="G33" s="23">
        <v>5453837.97</v>
      </c>
      <c r="H33" s="23">
        <v>8192843.87</v>
      </c>
      <c r="I33" s="23">
        <v>5511843.64</v>
      </c>
      <c r="J33" s="23">
        <v>5804863.95</v>
      </c>
      <c r="K33" s="23">
        <v>5873859.24</v>
      </c>
      <c r="L33" s="23">
        <v>5908776.19</v>
      </c>
      <c r="M33" s="23">
        <v>5583515.65</v>
      </c>
      <c r="N33" s="23">
        <f>SUM(B33:M33)</f>
        <v>72906165.59</v>
      </c>
    </row>
    <row r="34" spans="1:14" s="4" customFormat="1" ht="11.25">
      <c r="A34" s="10" t="s">
        <v>11</v>
      </c>
      <c r="B34" s="24">
        <f>SUM(B30:B33)</f>
        <v>5814157.91</v>
      </c>
      <c r="C34" s="24">
        <f aca="true" t="shared" si="2" ref="C34:M34">SUM(C30:C33)</f>
        <v>8379010.84</v>
      </c>
      <c r="D34" s="24">
        <f t="shared" si="2"/>
        <v>5560673.34</v>
      </c>
      <c r="E34" s="24">
        <f t="shared" si="2"/>
        <v>5378446.1</v>
      </c>
      <c r="F34" s="24">
        <f t="shared" si="2"/>
        <v>5444336.89</v>
      </c>
      <c r="G34" s="24">
        <f t="shared" si="2"/>
        <v>5453837.97</v>
      </c>
      <c r="H34" s="24">
        <f t="shared" si="2"/>
        <v>8192843.87</v>
      </c>
      <c r="I34" s="24">
        <f t="shared" si="2"/>
        <v>5511843.64</v>
      </c>
      <c r="J34" s="24">
        <f t="shared" si="2"/>
        <v>5804863.95</v>
      </c>
      <c r="K34" s="24">
        <f t="shared" si="2"/>
        <v>5873859.24</v>
      </c>
      <c r="L34" s="24">
        <f t="shared" si="2"/>
        <v>5908776.19</v>
      </c>
      <c r="M34" s="24">
        <f t="shared" si="2"/>
        <v>5583515.65</v>
      </c>
      <c r="N34" s="24">
        <f>SUM(B34:M34)</f>
        <v>72906165.59</v>
      </c>
    </row>
    <row r="35" spans="1:14" s="4" customFormat="1" ht="12.75">
      <c r="A35" s="11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</row>
    <row r="36" spans="1:14" s="4" customFormat="1" ht="11.25">
      <c r="A36" s="9" t="s">
        <v>12</v>
      </c>
      <c r="B36" s="24">
        <f>SUM(B27-B34)</f>
        <v>35495542.49000001</v>
      </c>
      <c r="C36" s="24">
        <f aca="true" t="shared" si="3" ref="C36:M36">SUM(C27-C34)</f>
        <v>35097116.18000001</v>
      </c>
      <c r="D36" s="24">
        <f t="shared" si="3"/>
        <v>35254092.97</v>
      </c>
      <c r="E36" s="24">
        <f t="shared" si="3"/>
        <v>35339228.54</v>
      </c>
      <c r="F36" s="24">
        <f t="shared" si="3"/>
        <v>34474023.7</v>
      </c>
      <c r="G36" s="24">
        <f t="shared" si="3"/>
        <v>42165787.09</v>
      </c>
      <c r="H36" s="24">
        <f t="shared" si="3"/>
        <v>52855828.18</v>
      </c>
      <c r="I36" s="24">
        <f t="shared" si="3"/>
        <v>46006002.25</v>
      </c>
      <c r="J36" s="24">
        <f t="shared" si="3"/>
        <v>38470636.03</v>
      </c>
      <c r="K36" s="24">
        <f t="shared" si="3"/>
        <v>34943072.14</v>
      </c>
      <c r="L36" s="24">
        <f t="shared" si="3"/>
        <v>35168100</v>
      </c>
      <c r="M36" s="24">
        <f t="shared" si="3"/>
        <v>35448734.02</v>
      </c>
      <c r="N36" s="24">
        <f>SUM(B36:M36)</f>
        <v>460718163.5899999</v>
      </c>
    </row>
    <row r="38" ht="12.75">
      <c r="K38" s="19"/>
    </row>
    <row r="40" spans="1:1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4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5"/>
    </row>
    <row r="42" spans="1:14" ht="12.75">
      <c r="A42" s="91"/>
      <c r="B42" s="91"/>
      <c r="C42" s="91"/>
      <c r="D42" s="94"/>
      <c r="E42" s="94"/>
      <c r="F42" s="94"/>
      <c r="G42" s="94"/>
      <c r="H42" s="91"/>
      <c r="I42" s="91"/>
      <c r="J42" s="91"/>
      <c r="K42" s="91"/>
      <c r="L42" s="91"/>
      <c r="M42" s="91"/>
      <c r="N42" s="25"/>
    </row>
    <row r="43" spans="1:14" ht="12.75">
      <c r="A43" s="92" t="s">
        <v>41</v>
      </c>
      <c r="B43" s="91"/>
      <c r="C43" s="93"/>
      <c r="D43" s="98" t="s">
        <v>121</v>
      </c>
      <c r="E43" s="98"/>
      <c r="F43" s="98"/>
      <c r="G43" s="98"/>
      <c r="H43" s="91"/>
      <c r="I43" s="91"/>
      <c r="J43" s="95" t="s">
        <v>43</v>
      </c>
      <c r="K43" s="95"/>
      <c r="L43" s="95"/>
      <c r="M43" s="95"/>
      <c r="N43" s="25"/>
    </row>
    <row r="44" spans="1:14" ht="12.75">
      <c r="A44" s="92" t="s">
        <v>42</v>
      </c>
      <c r="B44" s="91"/>
      <c r="C44" s="93"/>
      <c r="D44" s="98" t="s">
        <v>123</v>
      </c>
      <c r="E44" s="98"/>
      <c r="F44" s="98"/>
      <c r="G44" s="98"/>
      <c r="H44" s="91"/>
      <c r="I44" s="91"/>
      <c r="J44" s="94" t="s">
        <v>59</v>
      </c>
      <c r="K44" s="94"/>
      <c r="L44" s="94"/>
      <c r="M44" s="94"/>
      <c r="N44" s="25"/>
    </row>
    <row r="45" spans="1:14" ht="12.75">
      <c r="A45" s="91"/>
      <c r="B45" s="91"/>
      <c r="C45" s="91"/>
      <c r="D45" s="98" t="s">
        <v>122</v>
      </c>
      <c r="E45" s="98"/>
      <c r="F45" s="98"/>
      <c r="G45" s="98"/>
      <c r="H45" s="91"/>
      <c r="I45" s="91"/>
      <c r="J45" s="95" t="s">
        <v>60</v>
      </c>
      <c r="K45" s="95"/>
      <c r="L45" s="95"/>
      <c r="M45" s="95"/>
      <c r="N45" s="25"/>
    </row>
    <row r="46" spans="1:14" ht="12.75">
      <c r="A46" s="91"/>
      <c r="B46" s="91"/>
      <c r="C46" s="91"/>
      <c r="D46" s="91"/>
      <c r="E46" s="91"/>
      <c r="F46" s="91"/>
      <c r="G46" s="91"/>
      <c r="H46" s="91"/>
      <c r="I46" s="91"/>
      <c r="N46" s="25"/>
    </row>
    <row r="47" spans="1:14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/>
  <mergeCells count="12">
    <mergeCell ref="A5:F7"/>
    <mergeCell ref="A13:N13"/>
    <mergeCell ref="A15:N16"/>
    <mergeCell ref="A28:N29"/>
    <mergeCell ref="D43:G43"/>
    <mergeCell ref="D44:G44"/>
    <mergeCell ref="D42:G42"/>
    <mergeCell ref="J43:M43"/>
    <mergeCell ref="J45:M45"/>
    <mergeCell ref="J44:M44"/>
    <mergeCell ref="A11:K11"/>
    <mergeCell ref="D45:G45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51.421875" style="0" customWidth="1"/>
    <col min="2" max="2" width="17.7109375" style="0" customWidth="1"/>
    <col min="3" max="3" width="10.7109375" style="0" customWidth="1"/>
    <col min="4" max="4" width="17.7109375" style="0" customWidth="1"/>
    <col min="5" max="5" width="10.7109375" style="0" customWidth="1"/>
    <col min="6" max="6" width="17.7109375" style="0" customWidth="1"/>
    <col min="7" max="7" width="10.7109375" style="0" customWidth="1"/>
  </cols>
  <sheetData>
    <row r="1" spans="1:4" ht="12.75" customHeight="1">
      <c r="A1" s="107" t="s">
        <v>61</v>
      </c>
      <c r="B1" s="107"/>
      <c r="C1" s="107"/>
      <c r="D1" s="107"/>
    </row>
    <row r="2" spans="1:4" ht="12.75" customHeight="1">
      <c r="A2" s="107"/>
      <c r="B2" s="107"/>
      <c r="C2" s="107"/>
      <c r="D2" s="107"/>
    </row>
    <row r="3" spans="1:4" ht="12.75" customHeight="1">
      <c r="A3" s="107"/>
      <c r="B3" s="107"/>
      <c r="C3" s="107"/>
      <c r="D3" s="107"/>
    </row>
    <row r="5" spans="1:7" s="25" customFormat="1" ht="15.75">
      <c r="A5" s="27" t="s">
        <v>45</v>
      </c>
      <c r="G5" s="28" t="s">
        <v>125</v>
      </c>
    </row>
    <row r="6" spans="1:11" s="25" customFormat="1" ht="15.7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8" ht="12.75">
      <c r="A8" s="1" t="s">
        <v>63</v>
      </c>
    </row>
    <row r="9" spans="1:7" ht="12.75">
      <c r="A9" s="2" t="s">
        <v>64</v>
      </c>
      <c r="B9" s="108" t="s">
        <v>65</v>
      </c>
      <c r="C9" s="108"/>
      <c r="D9" s="108" t="s">
        <v>66</v>
      </c>
      <c r="E9" s="108"/>
      <c r="F9" s="108" t="s">
        <v>67</v>
      </c>
      <c r="G9" s="108"/>
    </row>
    <row r="10" spans="2:7" ht="12.75">
      <c r="B10" s="108"/>
      <c r="C10" s="108"/>
      <c r="D10" s="108"/>
      <c r="E10" s="108"/>
      <c r="F10" s="108"/>
      <c r="G10" s="108"/>
    </row>
    <row r="11" spans="1:7" ht="12.75">
      <c r="A11" s="31"/>
      <c r="B11" s="32" t="s">
        <v>68</v>
      </c>
      <c r="C11" s="33" t="s">
        <v>69</v>
      </c>
      <c r="D11" s="32" t="s">
        <v>68</v>
      </c>
      <c r="E11" s="33" t="s">
        <v>69</v>
      </c>
      <c r="F11" s="32" t="s">
        <v>68</v>
      </c>
      <c r="G11" s="33" t="s">
        <v>69</v>
      </c>
    </row>
    <row r="12" spans="1:7" ht="12.75">
      <c r="A12" s="34"/>
      <c r="B12" s="35"/>
      <c r="C12" s="36"/>
      <c r="D12" s="35"/>
      <c r="E12" s="36"/>
      <c r="F12" s="35"/>
      <c r="G12" s="36"/>
    </row>
    <row r="13" spans="1:7" ht="12.75">
      <c r="A13" s="37" t="s">
        <v>70</v>
      </c>
      <c r="B13" s="38">
        <v>1210213152.27</v>
      </c>
      <c r="C13" s="39">
        <v>100</v>
      </c>
      <c r="D13" s="38">
        <v>0</v>
      </c>
      <c r="E13" s="39">
        <v>100</v>
      </c>
      <c r="F13" s="38">
        <v>0</v>
      </c>
      <c r="G13" s="39">
        <v>100</v>
      </c>
    </row>
    <row r="14" spans="1:7" ht="12.75">
      <c r="A14" s="40"/>
      <c r="B14" s="41"/>
      <c r="C14" s="42"/>
      <c r="D14" s="43"/>
      <c r="E14" s="42"/>
      <c r="F14" s="41"/>
      <c r="G14" s="42"/>
    </row>
    <row r="15" spans="1:7" ht="12.75">
      <c r="A15" s="44" t="s">
        <v>71</v>
      </c>
      <c r="B15" s="45">
        <v>460724762.84</v>
      </c>
      <c r="C15" s="46">
        <f>SUM(B15/B13)*100</f>
        <v>38.06972036089819</v>
      </c>
      <c r="D15" s="45">
        <v>0</v>
      </c>
      <c r="E15" s="46" t="e">
        <f>SUM(D15/D13)*100</f>
        <v>#DIV/0!</v>
      </c>
      <c r="F15" s="45">
        <v>0</v>
      </c>
      <c r="G15" s="46" t="e">
        <f>SUM(F15/F13)*100</f>
        <v>#DIV/0!</v>
      </c>
    </row>
    <row r="16" spans="1:7" ht="12.75">
      <c r="A16" s="47" t="s">
        <v>72</v>
      </c>
      <c r="B16" s="48">
        <f>SUM(B13*54%)</f>
        <v>653515102.2258</v>
      </c>
      <c r="C16" s="49">
        <v>54</v>
      </c>
      <c r="D16" s="48">
        <f>SUM(D13*54%)</f>
        <v>0</v>
      </c>
      <c r="E16" s="49">
        <v>54</v>
      </c>
      <c r="F16" s="48">
        <f>SUM(F13*54%)</f>
        <v>0</v>
      </c>
      <c r="G16" s="49">
        <v>54</v>
      </c>
    </row>
    <row r="17" spans="1:7" ht="12.75">
      <c r="A17" s="47" t="s">
        <v>73</v>
      </c>
      <c r="B17" s="48">
        <f>SUM(B13*51.3%)</f>
        <v>620839347.11451</v>
      </c>
      <c r="C17" s="49">
        <v>51.3</v>
      </c>
      <c r="D17" s="48">
        <f>SUM(D13*51.3%)</f>
        <v>0</v>
      </c>
      <c r="E17" s="49">
        <v>51.3</v>
      </c>
      <c r="F17" s="48">
        <f>SUM(F13*51.3%)</f>
        <v>0</v>
      </c>
      <c r="G17" s="49">
        <v>51.3</v>
      </c>
    </row>
    <row r="18" spans="1:7" ht="12.75">
      <c r="A18" s="50" t="s">
        <v>74</v>
      </c>
      <c r="B18" s="51">
        <v>0</v>
      </c>
      <c r="C18" s="52">
        <v>0</v>
      </c>
      <c r="D18" s="51">
        <v>0</v>
      </c>
      <c r="E18" s="52">
        <v>0</v>
      </c>
      <c r="F18" s="51"/>
      <c r="G18" s="52">
        <v>0</v>
      </c>
    </row>
    <row r="19" spans="1:7" ht="12.75">
      <c r="A19" s="34"/>
      <c r="B19" s="53"/>
      <c r="C19" s="36"/>
      <c r="D19" s="54"/>
      <c r="E19" s="36"/>
      <c r="F19" s="53"/>
      <c r="G19" s="36"/>
    </row>
    <row r="20" spans="1:7" ht="12.75">
      <c r="A20" s="44" t="s">
        <v>75</v>
      </c>
      <c r="B20" s="55"/>
      <c r="C20" s="56"/>
      <c r="D20" s="57"/>
      <c r="E20" s="56"/>
      <c r="F20" s="55"/>
      <c r="G20" s="56"/>
    </row>
    <row r="21" spans="1:7" ht="12.75">
      <c r="A21" s="47" t="s">
        <v>76</v>
      </c>
      <c r="B21" s="48">
        <v>-580191578.13</v>
      </c>
      <c r="C21" s="49">
        <f>SUM(B21/B13)*100</f>
        <v>-47.94127191906096</v>
      </c>
      <c r="D21" s="48">
        <v>0</v>
      </c>
      <c r="E21" s="49" t="e">
        <f>SUM(D21/D13)*100</f>
        <v>#DIV/0!</v>
      </c>
      <c r="F21" s="48">
        <v>0</v>
      </c>
      <c r="G21" s="49" t="e">
        <f>SUM(F21/F13)*100</f>
        <v>#DIV/0!</v>
      </c>
    </row>
    <row r="22" spans="1:7" ht="12.75">
      <c r="A22" s="47" t="s">
        <v>77</v>
      </c>
      <c r="B22" s="48">
        <f>SUM(B13*120%)</f>
        <v>1452255782.724</v>
      </c>
      <c r="C22" s="49">
        <v>120</v>
      </c>
      <c r="D22" s="48">
        <f>SUM(D13*120%)</f>
        <v>0</v>
      </c>
      <c r="E22" s="49">
        <v>120</v>
      </c>
      <c r="F22" s="48">
        <f>SUM(F13*120%)</f>
        <v>0</v>
      </c>
      <c r="G22" s="49">
        <v>120</v>
      </c>
    </row>
    <row r="23" spans="1:7" ht="12.75">
      <c r="A23" s="50" t="s">
        <v>74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</row>
    <row r="24" spans="1:7" ht="12.75">
      <c r="A24" s="34"/>
      <c r="B24" s="53"/>
      <c r="C24" s="36"/>
      <c r="D24" s="54"/>
      <c r="E24" s="36"/>
      <c r="F24" s="53"/>
      <c r="G24" s="36"/>
    </row>
    <row r="25" spans="1:7" ht="12.75">
      <c r="A25" s="44" t="s">
        <v>78</v>
      </c>
      <c r="B25" s="55"/>
      <c r="C25" s="56"/>
      <c r="D25" s="57"/>
      <c r="E25" s="56"/>
      <c r="F25" s="55"/>
      <c r="G25" s="56"/>
    </row>
    <row r="26" spans="1:7" ht="12.75">
      <c r="A26" s="47" t="s">
        <v>79</v>
      </c>
      <c r="B26" s="48">
        <v>0</v>
      </c>
      <c r="C26" s="49">
        <f>SUM(B26/B13)*100</f>
        <v>0</v>
      </c>
      <c r="D26" s="48">
        <v>0</v>
      </c>
      <c r="E26" s="49" t="e">
        <f>SUM(D26/D13)*100</f>
        <v>#DIV/0!</v>
      </c>
      <c r="F26" s="48">
        <v>0</v>
      </c>
      <c r="G26" s="49" t="e">
        <f>SUM(F26/F13)*100</f>
        <v>#DIV/0!</v>
      </c>
    </row>
    <row r="27" spans="1:7" ht="12.75">
      <c r="A27" s="47" t="s">
        <v>80</v>
      </c>
      <c r="B27" s="48">
        <f>SUM(B13*22%)</f>
        <v>266246893.4994</v>
      </c>
      <c r="C27" s="49">
        <v>22</v>
      </c>
      <c r="D27" s="48">
        <f>SUM(D13*22%)</f>
        <v>0</v>
      </c>
      <c r="E27" s="49">
        <v>22</v>
      </c>
      <c r="F27" s="48">
        <f>SUM(F13*22%)</f>
        <v>0</v>
      </c>
      <c r="G27" s="49">
        <v>22</v>
      </c>
    </row>
    <row r="28" spans="1:7" ht="12.75">
      <c r="A28" s="50" t="s">
        <v>74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</row>
    <row r="29" spans="1:7" ht="12.75">
      <c r="A29" s="34"/>
      <c r="B29" s="53"/>
      <c r="C29" s="36"/>
      <c r="D29" s="54"/>
      <c r="E29" s="36"/>
      <c r="F29" s="53"/>
      <c r="G29" s="36"/>
    </row>
    <row r="30" spans="1:7" ht="12.75">
      <c r="A30" s="44" t="s">
        <v>81</v>
      </c>
      <c r="B30" s="55"/>
      <c r="C30" s="56"/>
      <c r="D30" s="57"/>
      <c r="E30" s="56"/>
      <c r="F30" s="55"/>
      <c r="G30" s="56"/>
    </row>
    <row r="31" spans="1:7" ht="12.75">
      <c r="A31" s="47" t="s">
        <v>82</v>
      </c>
      <c r="B31" s="48">
        <v>0</v>
      </c>
      <c r="C31" s="49">
        <f>SUM(B31/B13)*100</f>
        <v>0</v>
      </c>
      <c r="D31" s="48">
        <v>0</v>
      </c>
      <c r="E31" s="49" t="e">
        <f>SUM(D31/D13)*100</f>
        <v>#DIV/0!</v>
      </c>
      <c r="F31" s="48">
        <v>0</v>
      </c>
      <c r="G31" s="49" t="e">
        <f>SUM(F31/F13)*100</f>
        <v>#DIV/0!</v>
      </c>
    </row>
    <row r="32" spans="1:7" ht="12.75">
      <c r="A32" s="47" t="s">
        <v>83</v>
      </c>
      <c r="B32" s="48">
        <f>SUM(B13*16%)</f>
        <v>193634104.3632</v>
      </c>
      <c r="C32" s="49">
        <v>16</v>
      </c>
      <c r="D32" s="48">
        <f>SUM(D13*16%)</f>
        <v>0</v>
      </c>
      <c r="E32" s="49">
        <v>16</v>
      </c>
      <c r="F32" s="48">
        <f>SUM(F13*16%)</f>
        <v>0</v>
      </c>
      <c r="G32" s="49">
        <v>16</v>
      </c>
    </row>
    <row r="33" spans="1:7" ht="12.75">
      <c r="A33" s="50" t="s">
        <v>74</v>
      </c>
      <c r="B33" s="51">
        <v>0</v>
      </c>
      <c r="C33" s="42"/>
      <c r="D33" s="51"/>
      <c r="E33" s="42"/>
      <c r="F33" s="51"/>
      <c r="G33" s="42"/>
    </row>
    <row r="34" spans="1:7" ht="12.75">
      <c r="A34" s="34"/>
      <c r="B34" s="53"/>
      <c r="C34" s="36"/>
      <c r="D34" s="54"/>
      <c r="E34" s="36"/>
      <c r="F34" s="53"/>
      <c r="G34" s="36"/>
    </row>
    <row r="35" spans="1:7" ht="12.75">
      <c r="A35" s="44" t="s">
        <v>84</v>
      </c>
      <c r="B35" s="55"/>
      <c r="C35" s="56"/>
      <c r="D35" s="57"/>
      <c r="E35" s="56"/>
      <c r="F35" s="55"/>
      <c r="G35" s="56"/>
    </row>
    <row r="36" spans="1:7" ht="12.75">
      <c r="A36" s="47" t="s">
        <v>76</v>
      </c>
      <c r="B36" s="48">
        <v>0</v>
      </c>
      <c r="C36" s="49">
        <f>SUM(B36/B13)*100</f>
        <v>0</v>
      </c>
      <c r="D36" s="48">
        <v>0</v>
      </c>
      <c r="E36" s="49" t="e">
        <f>SUM(D36/D13)*100</f>
        <v>#DIV/0!</v>
      </c>
      <c r="F36" s="48">
        <v>0</v>
      </c>
      <c r="G36" s="49" t="e">
        <f>SUM(F36/F13)*100</f>
        <v>#DIV/0!</v>
      </c>
    </row>
    <row r="37" spans="1:7" ht="12.75">
      <c r="A37" s="47" t="s">
        <v>85</v>
      </c>
      <c r="B37" s="48">
        <f>SUM(B13*7%)</f>
        <v>84714920.65890001</v>
      </c>
      <c r="C37" s="49">
        <v>7</v>
      </c>
      <c r="D37" s="48">
        <f>SUM(D13*7%)</f>
        <v>0</v>
      </c>
      <c r="E37" s="49">
        <v>7</v>
      </c>
      <c r="F37" s="48">
        <f>SUM(F13*7%)</f>
        <v>0</v>
      </c>
      <c r="G37" s="49">
        <v>7</v>
      </c>
    </row>
    <row r="38" spans="1:7" ht="12.75">
      <c r="A38" s="50" t="s">
        <v>74</v>
      </c>
      <c r="B38" s="51">
        <v>0</v>
      </c>
      <c r="C38" s="52">
        <v>0</v>
      </c>
      <c r="D38" s="51">
        <v>0</v>
      </c>
      <c r="E38" s="52">
        <v>0</v>
      </c>
      <c r="F38" s="51">
        <v>0</v>
      </c>
      <c r="G38" s="52">
        <v>0</v>
      </c>
    </row>
    <row r="39" ht="12.75">
      <c r="D39" s="90"/>
    </row>
    <row r="40" spans="1:7" ht="12.75">
      <c r="A40" s="92" t="s">
        <v>41</v>
      </c>
      <c r="B40" s="91"/>
      <c r="C40" s="91"/>
      <c r="D40" s="98" t="s">
        <v>121</v>
      </c>
      <c r="E40" s="98"/>
      <c r="F40" s="98"/>
      <c r="G40" s="98"/>
    </row>
    <row r="41" spans="1:7" ht="12.75">
      <c r="A41" s="92" t="s">
        <v>42</v>
      </c>
      <c r="B41" s="91"/>
      <c r="C41" s="91"/>
      <c r="D41" s="98" t="s">
        <v>58</v>
      </c>
      <c r="E41" s="98"/>
      <c r="F41" s="98"/>
      <c r="G41" s="98"/>
    </row>
    <row r="42" spans="1:7" ht="12.75">
      <c r="A42" s="91"/>
      <c r="B42" s="91"/>
      <c r="C42" s="91"/>
      <c r="D42" s="91"/>
      <c r="E42" s="91"/>
      <c r="F42" s="91"/>
      <c r="G42" s="91"/>
    </row>
    <row r="43" spans="1:7" ht="12.75">
      <c r="A43" s="91"/>
      <c r="B43" s="91"/>
      <c r="C43" s="91"/>
      <c r="D43" s="95" t="s">
        <v>43</v>
      </c>
      <c r="E43" s="95"/>
      <c r="F43" s="95"/>
      <c r="G43" s="95"/>
    </row>
    <row r="44" spans="1:7" ht="12.75">
      <c r="A44" s="91"/>
      <c r="B44" s="91"/>
      <c r="C44" s="91"/>
      <c r="D44" s="94" t="s">
        <v>59</v>
      </c>
      <c r="E44" s="94"/>
      <c r="F44" s="94"/>
      <c r="G44" s="94"/>
    </row>
    <row r="45" spans="1:7" ht="12.75">
      <c r="A45" s="91"/>
      <c r="B45" s="91"/>
      <c r="C45" s="91"/>
      <c r="D45" s="95" t="s">
        <v>60</v>
      </c>
      <c r="E45" s="95"/>
      <c r="F45" s="95"/>
      <c r="G45" s="95"/>
    </row>
    <row r="46" spans="1:7" ht="12.75">
      <c r="A46" s="26"/>
      <c r="B46" s="26"/>
      <c r="C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26"/>
      <c r="B48" s="26"/>
      <c r="C48" s="26"/>
      <c r="D48" s="26"/>
      <c r="E48" s="26"/>
      <c r="F48" s="26"/>
      <c r="G48" s="26"/>
    </row>
  </sheetData>
  <sheetProtection/>
  <mergeCells count="9">
    <mergeCell ref="D44:G44"/>
    <mergeCell ref="D43:G43"/>
    <mergeCell ref="D45:G45"/>
    <mergeCell ref="D40:G40"/>
    <mergeCell ref="D41:G41"/>
    <mergeCell ref="A1:D3"/>
    <mergeCell ref="B9:C10"/>
    <mergeCell ref="D9:E10"/>
    <mergeCell ref="F9:G10"/>
  </mergeCells>
  <printOptions horizontalCentered="1"/>
  <pageMargins left="0.1968503937007874" right="0.1968503937007874" top="0.3937007874015748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9.28125" style="0" customWidth="1"/>
    <col min="3" max="4" width="15.7109375" style="0" bestFit="1" customWidth="1"/>
    <col min="5" max="5" width="15.7109375" style="0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126</v>
      </c>
    </row>
    <row r="8" spans="1:11" s="25" customFormat="1" ht="15.75">
      <c r="A8" s="29" t="s">
        <v>86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09" t="s">
        <v>87</v>
      </c>
      <c r="B10" s="110" t="s">
        <v>88</v>
      </c>
      <c r="C10" s="111" t="s">
        <v>124</v>
      </c>
      <c r="D10" s="111"/>
      <c r="E10" s="111"/>
    </row>
    <row r="11" spans="1:5" ht="12.75">
      <c r="A11" s="109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60"/>
      <c r="B12" s="63"/>
      <c r="C12" s="62"/>
      <c r="D12" s="63"/>
      <c r="E12" s="63"/>
    </row>
    <row r="13" spans="1:5" ht="12.75">
      <c r="A13" s="64" t="s">
        <v>89</v>
      </c>
      <c r="B13" s="65">
        <f>SUM(B14:B17)</f>
        <v>46582581.68</v>
      </c>
      <c r="C13" s="66">
        <f>SUM(C14:C17)</f>
        <v>44579570.46</v>
      </c>
      <c r="D13" s="65">
        <f>SUM(D14:D17)</f>
        <v>0</v>
      </c>
      <c r="E13" s="65">
        <f>SUM(E14:E17)</f>
        <v>0</v>
      </c>
    </row>
    <row r="14" spans="1:5" ht="12.75">
      <c r="A14" s="67" t="s">
        <v>90</v>
      </c>
      <c r="B14" s="68">
        <v>0</v>
      </c>
      <c r="C14" s="69">
        <v>0</v>
      </c>
      <c r="D14" s="68">
        <v>0</v>
      </c>
      <c r="E14" s="68">
        <v>0</v>
      </c>
    </row>
    <row r="15" spans="1:5" ht="12.75">
      <c r="A15" s="67" t="s">
        <v>91</v>
      </c>
      <c r="B15" s="68">
        <v>46582581.68</v>
      </c>
      <c r="C15" s="69">
        <v>44579570.46</v>
      </c>
      <c r="D15" s="68">
        <v>0</v>
      </c>
      <c r="E15" s="68">
        <v>0</v>
      </c>
    </row>
    <row r="16" spans="1:5" ht="12.75">
      <c r="A16" s="67" t="s">
        <v>92</v>
      </c>
      <c r="B16" s="68">
        <v>0</v>
      </c>
      <c r="C16" s="69">
        <v>0</v>
      </c>
      <c r="D16" s="68">
        <v>0</v>
      </c>
      <c r="E16" s="68">
        <v>0</v>
      </c>
    </row>
    <row r="17" spans="1:5" ht="12.75">
      <c r="A17" s="67" t="s">
        <v>93</v>
      </c>
      <c r="B17" s="68">
        <v>0</v>
      </c>
      <c r="C17" s="69">
        <v>0</v>
      </c>
      <c r="D17" s="68">
        <v>0</v>
      </c>
      <c r="E17" s="68">
        <v>0</v>
      </c>
    </row>
    <row r="18" spans="1:5" ht="12.75">
      <c r="A18" s="60"/>
      <c r="B18" s="61"/>
      <c r="C18" s="62"/>
      <c r="D18" s="61"/>
      <c r="E18" s="61"/>
    </row>
    <row r="19" spans="1:5" ht="12.75">
      <c r="A19" s="64" t="s">
        <v>94</v>
      </c>
      <c r="B19" s="65">
        <f>SUM(B20+B21-B22)</f>
        <v>471174678.80999994</v>
      </c>
      <c r="C19" s="70">
        <f>SUM(C20+C21-C22)</f>
        <v>624771148.59</v>
      </c>
      <c r="D19" s="65">
        <f>SUM(D20+D21-D22)</f>
        <v>0</v>
      </c>
      <c r="E19" s="65">
        <f>SUM(E20+E21-E22)</f>
        <v>0</v>
      </c>
    </row>
    <row r="20" spans="1:5" ht="12.75">
      <c r="A20" s="67" t="s">
        <v>95</v>
      </c>
      <c r="B20" s="68">
        <v>475388496.84</v>
      </c>
      <c r="C20" s="69">
        <v>623828000.13</v>
      </c>
      <c r="D20" s="68">
        <v>0</v>
      </c>
      <c r="E20" s="68">
        <v>0</v>
      </c>
    </row>
    <row r="21" spans="1:5" ht="12.75">
      <c r="A21" s="67" t="s">
        <v>96</v>
      </c>
      <c r="B21" s="68">
        <v>1668611.19</v>
      </c>
      <c r="C21" s="69">
        <v>1709327.25</v>
      </c>
      <c r="D21" s="68">
        <v>0</v>
      </c>
      <c r="E21" s="68">
        <v>0</v>
      </c>
    </row>
    <row r="22" spans="1:5" ht="12.75">
      <c r="A22" s="67" t="s">
        <v>97</v>
      </c>
      <c r="B22" s="68">
        <v>5882429.22</v>
      </c>
      <c r="C22" s="69">
        <v>766178.79</v>
      </c>
      <c r="D22" s="68">
        <v>0</v>
      </c>
      <c r="E22" s="68">
        <v>0</v>
      </c>
    </row>
    <row r="23" spans="1:5" ht="12.75">
      <c r="A23" s="60"/>
      <c r="B23" s="61"/>
      <c r="C23" s="62"/>
      <c r="D23" s="61"/>
      <c r="E23" s="61"/>
    </row>
    <row r="24" spans="1:8" ht="12.75">
      <c r="A24" s="64" t="s">
        <v>98</v>
      </c>
      <c r="B24" s="65">
        <f>SUM(B13-B19)</f>
        <v>-424592097.12999994</v>
      </c>
      <c r="C24" s="70">
        <f>SUM(C13-C19)</f>
        <v>-580191578.13</v>
      </c>
      <c r="D24" s="65">
        <f>SUM(D13-D19)</f>
        <v>0</v>
      </c>
      <c r="E24" s="65">
        <f>SUM(E13-E19)</f>
        <v>0</v>
      </c>
      <c r="H24" s="71"/>
    </row>
    <row r="25" spans="1:5" ht="12.75">
      <c r="A25" s="60"/>
      <c r="B25" s="61"/>
      <c r="C25" s="62"/>
      <c r="D25" s="61"/>
      <c r="E25" s="61"/>
    </row>
    <row r="26" spans="1:5" ht="12.75">
      <c r="A26" s="64" t="s">
        <v>99</v>
      </c>
      <c r="B26" s="65">
        <v>1142148375.95</v>
      </c>
      <c r="C26" s="66">
        <v>1213400689.56</v>
      </c>
      <c r="D26" s="65">
        <v>0</v>
      </c>
      <c r="E26" s="65">
        <v>0</v>
      </c>
    </row>
    <row r="27" spans="1:6" ht="12.75">
      <c r="A27" s="64" t="s">
        <v>100</v>
      </c>
      <c r="B27" s="72">
        <f>SUM(B13/B26*100)</f>
        <v>4.078505267868914</v>
      </c>
      <c r="C27" s="73">
        <f>SUM(C13/C26*100)</f>
        <v>3.6739364699195387</v>
      </c>
      <c r="D27" s="73" t="e">
        <f>SUM(D13/D26*100)</f>
        <v>#DIV/0!</v>
      </c>
      <c r="E27" s="72" t="e">
        <f>SUM(E13/E26*100)</f>
        <v>#DIV/0!</v>
      </c>
      <c r="F27" s="71"/>
    </row>
    <row r="28" spans="1:6" ht="12.75">
      <c r="A28" s="64" t="s">
        <v>101</v>
      </c>
      <c r="B28" s="72">
        <f>SUM(B24/B26*100)</f>
        <v>-37.174863272632045</v>
      </c>
      <c r="C28" s="73">
        <f>SUM(C24/C26*100)</f>
        <v>-47.815332818080684</v>
      </c>
      <c r="D28" s="73" t="e">
        <f>SUM(D24/D26*100)</f>
        <v>#DIV/0!</v>
      </c>
      <c r="E28" s="72" t="e">
        <f>SUM(E24/E26*100)</f>
        <v>#DIV/0!</v>
      </c>
      <c r="F28" s="71"/>
    </row>
    <row r="29" spans="1:5" ht="12.75">
      <c r="A29" s="64" t="s">
        <v>102</v>
      </c>
      <c r="B29" s="65">
        <f>B26*1.2</f>
        <v>1370578051.14</v>
      </c>
      <c r="C29" s="65">
        <f>C26*1.2</f>
        <v>1456080827.472</v>
      </c>
      <c r="D29" s="65">
        <v>0</v>
      </c>
      <c r="E29" s="65">
        <v>0</v>
      </c>
    </row>
    <row r="30" spans="1:5" ht="12.75">
      <c r="A30" s="60"/>
      <c r="B30" s="61"/>
      <c r="C30" s="62"/>
      <c r="D30" s="61"/>
      <c r="E30" s="61"/>
    </row>
    <row r="31" spans="1:5" ht="12.75">
      <c r="A31" s="64" t="s">
        <v>103</v>
      </c>
      <c r="B31" s="65">
        <f>SUM(B33,B36,B40,B42)</f>
        <v>46582581.68</v>
      </c>
      <c r="C31" s="65">
        <f>SUM(C33,C36,C40,C42)</f>
        <v>50934861.41</v>
      </c>
      <c r="D31" s="65">
        <f>SUM(D33,D36,D40,D42)</f>
        <v>0</v>
      </c>
      <c r="E31" s="65">
        <f>SUM(E33,E36,E40,E42)</f>
        <v>0</v>
      </c>
    </row>
    <row r="32" spans="1:5" ht="12.75">
      <c r="A32" s="60"/>
      <c r="B32" s="61"/>
      <c r="C32" s="62"/>
      <c r="D32" s="61"/>
      <c r="E32" s="61"/>
    </row>
    <row r="33" spans="1:5" ht="12.75">
      <c r="A33" s="64" t="s">
        <v>104</v>
      </c>
      <c r="B33" s="65">
        <f>SUM(B34)</f>
        <v>0</v>
      </c>
      <c r="C33" s="66">
        <f>SUM(C34)</f>
        <v>0</v>
      </c>
      <c r="D33" s="65">
        <f>SUM(D34)</f>
        <v>0</v>
      </c>
      <c r="E33" s="65">
        <f>SUM(E34)</f>
        <v>0</v>
      </c>
    </row>
    <row r="34" spans="1:5" ht="12.75">
      <c r="A34" s="67" t="s">
        <v>105</v>
      </c>
      <c r="B34" s="68">
        <v>0</v>
      </c>
      <c r="C34" s="69">
        <v>0</v>
      </c>
      <c r="D34" s="68">
        <v>0</v>
      </c>
      <c r="E34" s="68">
        <v>0</v>
      </c>
    </row>
    <row r="35" spans="1:5" ht="12.75">
      <c r="A35" s="60"/>
      <c r="B35" s="61"/>
      <c r="C35" s="62"/>
      <c r="D35" s="61"/>
      <c r="E35" s="61"/>
    </row>
    <row r="36" spans="1:5" ht="12.75">
      <c r="A36" s="64" t="s">
        <v>106</v>
      </c>
      <c r="B36" s="65">
        <f>SUM(B37:B38)</f>
        <v>0</v>
      </c>
      <c r="C36" s="70">
        <f>SUM(C37:C38)</f>
        <v>0</v>
      </c>
      <c r="D36" s="65">
        <f>SUM(D37:D38)</f>
        <v>0</v>
      </c>
      <c r="E36" s="65">
        <f>SUM(E37:E38)</f>
        <v>0</v>
      </c>
    </row>
    <row r="37" spans="1:5" ht="12.75">
      <c r="A37" s="67" t="s">
        <v>107</v>
      </c>
      <c r="B37" s="68">
        <v>0</v>
      </c>
      <c r="C37" s="69">
        <v>0</v>
      </c>
      <c r="D37" s="68">
        <v>0</v>
      </c>
      <c r="E37" s="68">
        <v>0</v>
      </c>
    </row>
    <row r="38" spans="1:5" ht="12.75">
      <c r="A38" s="67" t="s">
        <v>108</v>
      </c>
      <c r="B38" s="68">
        <v>0</v>
      </c>
      <c r="C38" s="69">
        <v>0</v>
      </c>
      <c r="D38" s="68">
        <v>0</v>
      </c>
      <c r="E38" s="68">
        <v>0</v>
      </c>
    </row>
    <row r="39" spans="1:5" ht="12.75">
      <c r="A39" s="60"/>
      <c r="B39" s="61"/>
      <c r="C39" s="62"/>
      <c r="D39" s="61"/>
      <c r="E39" s="61"/>
    </row>
    <row r="40" spans="1:5" ht="12.75">
      <c r="A40" s="67" t="s">
        <v>109</v>
      </c>
      <c r="B40" s="68">
        <v>0</v>
      </c>
      <c r="C40" s="69">
        <v>0</v>
      </c>
      <c r="D40" s="68">
        <v>0</v>
      </c>
      <c r="E40" s="68">
        <v>0</v>
      </c>
    </row>
    <row r="41" spans="1:5" ht="12.75">
      <c r="A41" s="60"/>
      <c r="B41" s="61"/>
      <c r="C41" s="62"/>
      <c r="D41" s="61"/>
      <c r="E41" s="61"/>
    </row>
    <row r="42" spans="1:5" ht="12.75">
      <c r="A42" s="67" t="s">
        <v>110</v>
      </c>
      <c r="B42" s="68">
        <v>46582581.68</v>
      </c>
      <c r="C42" s="69">
        <v>50934861.41</v>
      </c>
      <c r="D42" s="68">
        <v>0</v>
      </c>
      <c r="E42" s="68">
        <v>0</v>
      </c>
    </row>
    <row r="43" spans="1:5" ht="12.75">
      <c r="A43" s="60"/>
      <c r="B43" s="61"/>
      <c r="C43" s="62"/>
      <c r="D43" s="61"/>
      <c r="E43" s="61"/>
    </row>
    <row r="44" spans="1:5" ht="12.75">
      <c r="A44" s="64" t="s">
        <v>111</v>
      </c>
      <c r="B44" s="65">
        <f>SUM(B45:B49)</f>
        <v>71497186.25999999</v>
      </c>
      <c r="C44" s="65">
        <f>SUM(C45:C49)</f>
        <v>5453831.350000001</v>
      </c>
      <c r="D44" s="65">
        <f>SUM(D45:D49)</f>
        <v>0</v>
      </c>
      <c r="E44" s="65">
        <f>SUM(E45:E49)</f>
        <v>0</v>
      </c>
    </row>
    <row r="45" spans="1:5" ht="12.75">
      <c r="A45" s="67" t="s">
        <v>112</v>
      </c>
      <c r="B45" s="68">
        <v>0</v>
      </c>
      <c r="C45" s="69">
        <v>0</v>
      </c>
      <c r="D45" s="68">
        <v>0</v>
      </c>
      <c r="E45" s="68">
        <v>0</v>
      </c>
    </row>
    <row r="46" spans="1:5" ht="12.75">
      <c r="A46" s="67" t="s">
        <v>113</v>
      </c>
      <c r="B46" s="68">
        <v>0</v>
      </c>
      <c r="C46" s="69">
        <v>0</v>
      </c>
      <c r="D46" s="68">
        <v>0</v>
      </c>
      <c r="E46" s="68">
        <v>0</v>
      </c>
    </row>
    <row r="47" spans="1:5" ht="12.75">
      <c r="A47" s="67" t="s">
        <v>114</v>
      </c>
      <c r="B47" s="68">
        <v>658556.99</v>
      </c>
      <c r="C47" s="69">
        <v>591848.03</v>
      </c>
      <c r="D47" s="68">
        <v>0</v>
      </c>
      <c r="E47" s="68">
        <v>0</v>
      </c>
    </row>
    <row r="48" spans="1:5" ht="12.75">
      <c r="A48" s="60" t="s">
        <v>115</v>
      </c>
      <c r="B48" s="61">
        <v>70838629.27</v>
      </c>
      <c r="C48" s="62">
        <v>4861983.32</v>
      </c>
      <c r="D48" s="61">
        <v>0</v>
      </c>
      <c r="E48" s="61">
        <v>0</v>
      </c>
    </row>
    <row r="49" spans="1:5" ht="12.75">
      <c r="A49" s="74" t="s">
        <v>116</v>
      </c>
      <c r="B49" s="75">
        <v>0</v>
      </c>
      <c r="C49" s="76">
        <v>0</v>
      </c>
      <c r="D49" s="75">
        <v>0</v>
      </c>
      <c r="E49" s="75">
        <v>0</v>
      </c>
    </row>
    <row r="51" spans="1:5" ht="12.75">
      <c r="A51" s="91"/>
      <c r="B51" s="91"/>
      <c r="C51" s="91"/>
      <c r="D51" s="91"/>
      <c r="E51" s="91"/>
    </row>
    <row r="52" spans="1:5" ht="12.75">
      <c r="A52" s="91"/>
      <c r="B52" s="91"/>
      <c r="C52" s="91"/>
      <c r="D52" s="91"/>
      <c r="E52" s="91"/>
    </row>
    <row r="53" spans="1:5" ht="12.75">
      <c r="A53" s="91"/>
      <c r="B53" s="91"/>
      <c r="C53" s="91"/>
      <c r="D53" s="91"/>
      <c r="E53" s="91"/>
    </row>
    <row r="54" spans="1:5" ht="12.75">
      <c r="A54" s="92" t="s">
        <v>41</v>
      </c>
      <c r="B54" s="91"/>
      <c r="C54" s="98" t="s">
        <v>121</v>
      </c>
      <c r="D54" s="98"/>
      <c r="E54" s="98"/>
    </row>
    <row r="55" spans="1:5" ht="12.75">
      <c r="A55" s="92" t="s">
        <v>42</v>
      </c>
      <c r="B55" s="91"/>
      <c r="C55" s="98" t="s">
        <v>123</v>
      </c>
      <c r="D55" s="98"/>
      <c r="E55" s="98"/>
    </row>
    <row r="56" spans="1:5" ht="12.75">
      <c r="A56" s="91"/>
      <c r="B56" s="91"/>
      <c r="C56" s="98" t="s">
        <v>122</v>
      </c>
      <c r="D56" s="98"/>
      <c r="E56" s="98"/>
    </row>
    <row r="57" spans="1:5" ht="12.75">
      <c r="A57" s="91"/>
      <c r="B57" s="91"/>
      <c r="C57" s="91"/>
      <c r="D57" s="91"/>
      <c r="E57" s="91"/>
    </row>
    <row r="58" spans="1:5" ht="12.75">
      <c r="A58" s="91"/>
      <c r="B58" s="91"/>
      <c r="C58" s="91"/>
      <c r="D58" s="91"/>
      <c r="E58" s="91"/>
    </row>
    <row r="59" spans="1:5" ht="12.75">
      <c r="A59" s="91"/>
      <c r="C59" s="95" t="s">
        <v>43</v>
      </c>
      <c r="D59" s="95"/>
      <c r="E59" s="95"/>
    </row>
    <row r="60" spans="1:5" ht="12.75">
      <c r="A60" s="91"/>
      <c r="C60" s="94" t="s">
        <v>59</v>
      </c>
      <c r="D60" s="94"/>
      <c r="E60" s="94"/>
    </row>
    <row r="61" spans="1:5" ht="12.75">
      <c r="A61" s="91"/>
      <c r="C61" s="95" t="s">
        <v>60</v>
      </c>
      <c r="D61" s="95"/>
      <c r="E61" s="95"/>
    </row>
    <row r="62" spans="1:5" ht="12.75">
      <c r="A62" s="91"/>
      <c r="B62" s="91"/>
      <c r="C62" s="91"/>
      <c r="D62" s="91"/>
      <c r="E62" s="91"/>
    </row>
    <row r="63" spans="1:2" ht="12.75">
      <c r="A63" s="91"/>
      <c r="B63" s="91"/>
    </row>
    <row r="64" spans="1:5" ht="12.75">
      <c r="A64" s="91"/>
      <c r="B64" s="91"/>
      <c r="C64" s="91"/>
      <c r="D64" s="91"/>
      <c r="E64" s="91"/>
    </row>
  </sheetData>
  <sheetProtection/>
  <mergeCells count="10">
    <mergeCell ref="C55:E55"/>
    <mergeCell ref="C59:E59"/>
    <mergeCell ref="C61:E61"/>
    <mergeCell ref="C60:E60"/>
    <mergeCell ref="A3:E5"/>
    <mergeCell ref="A10:A11"/>
    <mergeCell ref="B10:B11"/>
    <mergeCell ref="C10:E10"/>
    <mergeCell ref="C54:E54"/>
    <mergeCell ref="C56:E56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2.140625" style="0" bestFit="1" customWidth="1"/>
    <col min="3" max="5" width="15.7109375" style="0" bestFit="1" customWidth="1"/>
    <col min="6" max="6" width="11.140625" style="0" bestFit="1" customWidth="1"/>
  </cols>
  <sheetData>
    <row r="3" spans="1:6" ht="12.75" customHeight="1">
      <c r="A3" s="99" t="s">
        <v>15</v>
      </c>
      <c r="B3" s="99"/>
      <c r="C3" s="99"/>
      <c r="D3" s="99"/>
      <c r="E3" s="99"/>
      <c r="F3" s="58"/>
    </row>
    <row r="4" spans="1:6" ht="12.75" customHeight="1">
      <c r="A4" s="99"/>
      <c r="B4" s="99"/>
      <c r="C4" s="99"/>
      <c r="D4" s="99"/>
      <c r="E4" s="99"/>
      <c r="F4" s="58"/>
    </row>
    <row r="5" spans="1:6" ht="12.75" customHeight="1">
      <c r="A5" s="99"/>
      <c r="B5" s="99"/>
      <c r="C5" s="99"/>
      <c r="D5" s="99"/>
      <c r="E5" s="99"/>
      <c r="F5" s="58"/>
    </row>
    <row r="7" spans="1:5" s="25" customFormat="1" ht="15.75">
      <c r="A7" s="27" t="s">
        <v>45</v>
      </c>
      <c r="E7" s="28" t="s">
        <v>126</v>
      </c>
    </row>
    <row r="8" spans="1:11" s="25" customFormat="1" ht="15.75">
      <c r="A8" s="29" t="s">
        <v>117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10" spans="1:5" ht="12.75">
      <c r="A10" s="112" t="s">
        <v>87</v>
      </c>
      <c r="B10" s="110" t="s">
        <v>88</v>
      </c>
      <c r="C10" s="111" t="s">
        <v>124</v>
      </c>
      <c r="D10" s="111"/>
      <c r="E10" s="111"/>
    </row>
    <row r="11" spans="1:5" ht="12.75">
      <c r="A11" s="112"/>
      <c r="B11" s="110"/>
      <c r="C11" s="59" t="s">
        <v>65</v>
      </c>
      <c r="D11" s="59" t="s">
        <v>66</v>
      </c>
      <c r="E11" s="59" t="s">
        <v>67</v>
      </c>
    </row>
    <row r="12" spans="1:5" ht="12.75">
      <c r="A12" s="34"/>
      <c r="B12" s="79"/>
      <c r="C12" s="78"/>
      <c r="D12" s="79"/>
      <c r="E12" s="77"/>
    </row>
    <row r="13" spans="1:5" ht="12.75">
      <c r="A13" s="37" t="s">
        <v>118</v>
      </c>
      <c r="B13" s="38">
        <f>SUM(B14,B15)</f>
        <v>1484590372.81</v>
      </c>
      <c r="C13" s="38">
        <f>SUM(C14,C15)</f>
        <v>1484590372.81</v>
      </c>
      <c r="D13" s="38">
        <f>SUM(D14,D15)</f>
        <v>0</v>
      </c>
      <c r="E13" s="38">
        <f>SUM(E14,E15)</f>
        <v>0</v>
      </c>
    </row>
    <row r="14" spans="1:5" ht="12.75">
      <c r="A14" s="80" t="s">
        <v>119</v>
      </c>
      <c r="B14" s="82">
        <v>1484590372.81</v>
      </c>
      <c r="C14" s="82">
        <v>1484590372.81</v>
      </c>
      <c r="D14" s="82">
        <v>0</v>
      </c>
      <c r="E14" s="81">
        <v>0</v>
      </c>
    </row>
    <row r="15" spans="1:5" ht="12.75">
      <c r="A15" s="80" t="s">
        <v>93</v>
      </c>
      <c r="B15" s="82">
        <v>0</v>
      </c>
      <c r="C15" s="83">
        <v>0</v>
      </c>
      <c r="D15" s="82">
        <v>0</v>
      </c>
      <c r="E15" s="81">
        <v>0</v>
      </c>
    </row>
    <row r="16" spans="1:5" ht="12.75">
      <c r="A16" s="80"/>
      <c r="B16" s="82"/>
      <c r="C16" s="83"/>
      <c r="D16" s="82"/>
      <c r="E16" s="81"/>
    </row>
    <row r="17" spans="1:5" ht="12.75">
      <c r="A17" s="80"/>
      <c r="B17" s="82"/>
      <c r="C17" s="83"/>
      <c r="D17" s="82"/>
      <c r="E17" s="81"/>
    </row>
    <row r="18" spans="1:5" ht="12.75">
      <c r="A18" s="37" t="s">
        <v>94</v>
      </c>
      <c r="B18" s="38">
        <f>SUM(B19+B20-B21)</f>
        <v>1462334112.82</v>
      </c>
      <c r="C18" s="84">
        <f>SUM(C19+C20-C21)</f>
        <v>1473504801.5400002</v>
      </c>
      <c r="D18" s="84">
        <f>SUM(D19+D20-D21)</f>
        <v>0</v>
      </c>
      <c r="E18" s="84">
        <f>SUM(E19+E20-E21)</f>
        <v>0</v>
      </c>
    </row>
    <row r="19" spans="1:5" ht="12.75">
      <c r="A19" s="80" t="s">
        <v>95</v>
      </c>
      <c r="B19" s="82">
        <v>331915.86</v>
      </c>
      <c r="C19" s="83">
        <v>333653.89</v>
      </c>
      <c r="D19" s="82">
        <v>0</v>
      </c>
      <c r="E19" s="81">
        <v>0</v>
      </c>
    </row>
    <row r="20" spans="1:5" ht="12.75">
      <c r="A20" s="80" t="s">
        <v>96</v>
      </c>
      <c r="B20" s="82">
        <v>1471557609.93</v>
      </c>
      <c r="C20" s="83">
        <v>1473171147.65</v>
      </c>
      <c r="D20" s="82">
        <v>0</v>
      </c>
      <c r="E20" s="81">
        <v>0</v>
      </c>
    </row>
    <row r="21" spans="1:5" ht="12.75">
      <c r="A21" s="80" t="s">
        <v>120</v>
      </c>
      <c r="B21" s="82">
        <v>9555412.97</v>
      </c>
      <c r="C21" s="83">
        <v>0</v>
      </c>
      <c r="D21" s="82">
        <v>0</v>
      </c>
      <c r="E21" s="81">
        <v>0</v>
      </c>
    </row>
    <row r="22" spans="1:5" ht="12.75">
      <c r="A22" s="34"/>
      <c r="B22" s="53"/>
      <c r="C22" s="86"/>
      <c r="D22" s="53"/>
      <c r="E22" s="85"/>
    </row>
    <row r="23" spans="1:5" ht="12.75">
      <c r="A23" s="34"/>
      <c r="B23" s="53"/>
      <c r="C23" s="86"/>
      <c r="D23" s="53"/>
      <c r="E23" s="85"/>
    </row>
    <row r="24" spans="1:8" ht="12.75">
      <c r="A24" s="37" t="s">
        <v>98</v>
      </c>
      <c r="B24" s="38">
        <f>SUM(B13-B18)</f>
        <v>22256259.99000001</v>
      </c>
      <c r="C24" s="84">
        <f>SUM(C13-C18)</f>
        <v>11085571.269999743</v>
      </c>
      <c r="D24" s="84">
        <f>SUM(D13-D18)</f>
        <v>0</v>
      </c>
      <c r="E24" s="84">
        <f>SUM(E13-E18)</f>
        <v>0</v>
      </c>
      <c r="H24" s="71"/>
    </row>
    <row r="25" spans="1:5" ht="12.75">
      <c r="A25" s="60"/>
      <c r="B25" s="61"/>
      <c r="C25" s="62"/>
      <c r="D25" s="61"/>
      <c r="E25" s="87"/>
    </row>
    <row r="26" spans="1:5" ht="12.75">
      <c r="A26" s="64" t="s">
        <v>111</v>
      </c>
      <c r="B26" s="65">
        <f>SUM(B27:B31)</f>
        <v>1168619.57</v>
      </c>
      <c r="C26" s="65">
        <f>SUM(C27:C31)</f>
        <v>660637.94</v>
      </c>
      <c r="D26" s="65">
        <f>SUM(D27:D31)</f>
        <v>0</v>
      </c>
      <c r="E26" s="65">
        <f>SUM(E27:E31)</f>
        <v>0</v>
      </c>
    </row>
    <row r="27" spans="1:5" ht="12.75">
      <c r="A27" s="67" t="s">
        <v>112</v>
      </c>
      <c r="B27" s="68">
        <v>0</v>
      </c>
      <c r="C27" s="69">
        <v>0</v>
      </c>
      <c r="D27" s="68">
        <v>0</v>
      </c>
      <c r="E27" s="88">
        <v>0</v>
      </c>
    </row>
    <row r="28" spans="1:5" ht="12.75">
      <c r="A28" s="67" t="s">
        <v>113</v>
      </c>
      <c r="B28" s="68">
        <v>0</v>
      </c>
      <c r="C28" s="69">
        <v>0</v>
      </c>
      <c r="D28" s="68">
        <v>0</v>
      </c>
      <c r="E28" s="88">
        <v>0</v>
      </c>
    </row>
    <row r="29" spans="1:5" ht="12.75">
      <c r="A29" s="67" t="s">
        <v>114</v>
      </c>
      <c r="B29" s="68">
        <v>1113119.57</v>
      </c>
      <c r="C29" s="69">
        <v>643837.94</v>
      </c>
      <c r="D29" s="68">
        <v>0</v>
      </c>
      <c r="E29" s="88">
        <v>0</v>
      </c>
    </row>
    <row r="30" spans="1:5" ht="12.75">
      <c r="A30" s="60" t="s">
        <v>115</v>
      </c>
      <c r="B30" s="61">
        <v>55500</v>
      </c>
      <c r="C30" s="62">
        <v>16800</v>
      </c>
      <c r="D30" s="61">
        <v>0</v>
      </c>
      <c r="E30" s="87">
        <v>0</v>
      </c>
    </row>
    <row r="31" spans="1:5" ht="12.75">
      <c r="A31" s="74" t="s">
        <v>116</v>
      </c>
      <c r="B31" s="75">
        <v>0</v>
      </c>
      <c r="C31" s="76">
        <v>0</v>
      </c>
      <c r="D31" s="75">
        <v>0</v>
      </c>
      <c r="E31" s="89">
        <v>0</v>
      </c>
    </row>
    <row r="34" spans="1:5" ht="12.75">
      <c r="A34" s="91"/>
      <c r="B34" s="91"/>
      <c r="C34" s="91"/>
      <c r="D34" s="91"/>
      <c r="E34" s="91"/>
    </row>
    <row r="35" spans="1:5" ht="12.75">
      <c r="A35" s="92" t="s">
        <v>41</v>
      </c>
      <c r="B35" s="91"/>
      <c r="C35" s="98" t="s">
        <v>121</v>
      </c>
      <c r="D35" s="98"/>
      <c r="E35" s="98"/>
    </row>
    <row r="36" spans="1:5" ht="12.75">
      <c r="A36" s="92" t="s">
        <v>42</v>
      </c>
      <c r="B36" s="91"/>
      <c r="C36" s="98" t="s">
        <v>123</v>
      </c>
      <c r="D36" s="98"/>
      <c r="E36" s="98"/>
    </row>
    <row r="37" spans="1:5" ht="12.75">
      <c r="A37" s="91"/>
      <c r="B37" s="91"/>
      <c r="C37" s="98" t="s">
        <v>122</v>
      </c>
      <c r="D37" s="98"/>
      <c r="E37" s="98"/>
    </row>
    <row r="38" spans="1:5" ht="12.75">
      <c r="A38" s="91"/>
      <c r="B38" s="91"/>
      <c r="C38" s="91"/>
      <c r="D38" s="91"/>
      <c r="E38" s="91"/>
    </row>
    <row r="39" spans="1:5" ht="12.75">
      <c r="A39" s="91"/>
      <c r="B39" s="91"/>
      <c r="C39" s="91"/>
      <c r="D39" s="91"/>
      <c r="E39" s="91"/>
    </row>
    <row r="40" spans="1:5" ht="12.75">
      <c r="A40" s="91"/>
      <c r="C40" s="95" t="s">
        <v>43</v>
      </c>
      <c r="D40" s="95"/>
      <c r="E40" s="95"/>
    </row>
    <row r="41" spans="1:5" ht="12.75">
      <c r="A41" s="91"/>
      <c r="C41" s="94" t="s">
        <v>59</v>
      </c>
      <c r="D41" s="94"/>
      <c r="E41" s="94"/>
    </row>
    <row r="42" spans="1:5" ht="12.75">
      <c r="A42" s="91"/>
      <c r="C42" s="95" t="s">
        <v>60</v>
      </c>
      <c r="D42" s="95"/>
      <c r="E42" s="95"/>
    </row>
    <row r="43" spans="1:5" ht="12.75">
      <c r="A43" s="91"/>
      <c r="B43" s="91"/>
      <c r="C43" s="91"/>
      <c r="D43" s="91"/>
      <c r="E43" s="91"/>
    </row>
    <row r="44" spans="1:2" ht="12.75">
      <c r="A44" s="91"/>
      <c r="B44" s="91"/>
    </row>
    <row r="45" spans="1:5" ht="12.75">
      <c r="A45" s="91"/>
      <c r="B45" s="91"/>
      <c r="C45" s="91"/>
      <c r="D45" s="91"/>
      <c r="E45" s="91"/>
    </row>
  </sheetData>
  <sheetProtection/>
  <mergeCells count="10">
    <mergeCell ref="C36:E36"/>
    <mergeCell ref="C40:E40"/>
    <mergeCell ref="C41:E41"/>
    <mergeCell ref="C42:E42"/>
    <mergeCell ref="A3:E5"/>
    <mergeCell ref="A10:A11"/>
    <mergeCell ref="B10:B11"/>
    <mergeCell ref="C10:E10"/>
    <mergeCell ref="C35:E35"/>
    <mergeCell ref="C37:E37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8515625" style="0" bestFit="1" customWidth="1"/>
    <col min="2" max="2" width="42.7109375" style="0" bestFit="1" customWidth="1"/>
  </cols>
  <sheetData>
    <row r="5" ht="12.75" customHeight="1">
      <c r="A5" s="99" t="s">
        <v>15</v>
      </c>
    </row>
    <row r="6" ht="12.75" customHeight="1">
      <c r="A6" s="99"/>
    </row>
    <row r="7" ht="12.75">
      <c r="A7" s="99"/>
    </row>
    <row r="10" ht="12.75">
      <c r="A10" s="2"/>
    </row>
    <row r="11" spans="1:2" s="4" customFormat="1" ht="12.75" customHeight="1">
      <c r="A11" s="100" t="s">
        <v>0</v>
      </c>
      <c r="B11" s="100"/>
    </row>
    <row r="12" spans="1:2" s="4" customFormat="1" ht="11.25">
      <c r="A12" s="113"/>
      <c r="B12" s="113"/>
    </row>
    <row r="13" spans="1:2" s="4" customFormat="1" ht="12.75" customHeight="1">
      <c r="A13" s="100" t="s">
        <v>2</v>
      </c>
      <c r="B13" s="100"/>
    </row>
    <row r="14" spans="1:2" s="4" customFormat="1" ht="11.25">
      <c r="A14" s="100"/>
      <c r="B14" s="100"/>
    </row>
    <row r="15" spans="1:2" s="4" customFormat="1" ht="11.25">
      <c r="A15" s="17" t="s">
        <v>16</v>
      </c>
      <c r="B15" s="16" t="s">
        <v>25</v>
      </c>
    </row>
    <row r="16" spans="1:2" s="4" customFormat="1" ht="11.25">
      <c r="A16" s="17" t="s">
        <v>3</v>
      </c>
      <c r="B16" s="16" t="s">
        <v>26</v>
      </c>
    </row>
    <row r="17" spans="1:2" s="4" customFormat="1" ht="11.25">
      <c r="A17" s="17" t="s">
        <v>4</v>
      </c>
      <c r="B17" s="16" t="s">
        <v>27</v>
      </c>
    </row>
    <row r="18" spans="1:2" s="4" customFormat="1" ht="11.25">
      <c r="A18" s="17" t="s">
        <v>5</v>
      </c>
      <c r="B18" s="16" t="s">
        <v>24</v>
      </c>
    </row>
    <row r="19" spans="1:2" s="4" customFormat="1" ht="11.25">
      <c r="A19" s="17" t="s">
        <v>6</v>
      </c>
      <c r="B19" s="16" t="s">
        <v>28</v>
      </c>
    </row>
    <row r="20" spans="1:2" s="4" customFormat="1" ht="11.25">
      <c r="A20" s="17" t="s">
        <v>17</v>
      </c>
      <c r="B20" s="16" t="s">
        <v>34</v>
      </c>
    </row>
    <row r="21" spans="1:2" s="4" customFormat="1" ht="11.25">
      <c r="A21" s="17" t="s">
        <v>35</v>
      </c>
      <c r="B21" s="16" t="s">
        <v>29</v>
      </c>
    </row>
    <row r="22" spans="1:2" s="4" customFormat="1" ht="11.25">
      <c r="A22" s="17" t="s">
        <v>18</v>
      </c>
      <c r="B22" s="16" t="s">
        <v>39</v>
      </c>
    </row>
    <row r="23" spans="1:2" s="4" customFormat="1" ht="11.25">
      <c r="A23" s="17" t="s">
        <v>7</v>
      </c>
      <c r="B23" s="16" t="s">
        <v>30</v>
      </c>
    </row>
    <row r="24" spans="1:2" s="4" customFormat="1" ht="11.25">
      <c r="A24" s="17" t="s">
        <v>19</v>
      </c>
      <c r="B24" s="16" t="s">
        <v>31</v>
      </c>
    </row>
    <row r="25" spans="1:2" s="4" customFormat="1" ht="11.25">
      <c r="A25" s="17" t="s">
        <v>20</v>
      </c>
      <c r="B25" s="16" t="s">
        <v>32</v>
      </c>
    </row>
    <row r="26" spans="1:2" s="4" customFormat="1" ht="11.25">
      <c r="A26" s="10" t="s">
        <v>8</v>
      </c>
      <c r="B26" s="16"/>
    </row>
    <row r="27" spans="1:2" s="4" customFormat="1" ht="12.75" customHeight="1">
      <c r="A27" s="100" t="s">
        <v>9</v>
      </c>
      <c r="B27" s="100"/>
    </row>
    <row r="28" spans="1:2" s="4" customFormat="1" ht="11.25">
      <c r="A28" s="100"/>
      <c r="B28" s="100"/>
    </row>
    <row r="29" spans="1:2" s="4" customFormat="1" ht="11.25">
      <c r="A29" s="17" t="s">
        <v>21</v>
      </c>
      <c r="B29" s="16" t="s">
        <v>36</v>
      </c>
    </row>
    <row r="30" spans="1:2" s="4" customFormat="1" ht="11.25">
      <c r="A30" s="17" t="s">
        <v>22</v>
      </c>
      <c r="B30" s="16" t="s">
        <v>37</v>
      </c>
    </row>
    <row r="31" spans="1:2" s="4" customFormat="1" ht="11.25">
      <c r="A31" s="17" t="s">
        <v>23</v>
      </c>
      <c r="B31" s="16" t="s">
        <v>38</v>
      </c>
    </row>
    <row r="32" spans="1:2" s="4" customFormat="1" ht="11.25">
      <c r="A32" s="17" t="s">
        <v>10</v>
      </c>
      <c r="B32" s="16" t="s">
        <v>33</v>
      </c>
    </row>
    <row r="33" spans="1:2" s="4" customFormat="1" ht="11.25">
      <c r="A33" s="10" t="s">
        <v>11</v>
      </c>
      <c r="B33" s="16"/>
    </row>
    <row r="34" spans="1:2" s="4" customFormat="1" ht="11.25">
      <c r="A34" s="16"/>
      <c r="B34" s="16"/>
    </row>
    <row r="35" spans="1:2" s="4" customFormat="1" ht="11.25">
      <c r="A35" s="10" t="s">
        <v>12</v>
      </c>
      <c r="B35" s="16"/>
    </row>
    <row r="41" ht="12.75">
      <c r="A41" s="14"/>
    </row>
    <row r="42" ht="12.75">
      <c r="A42" s="15" t="s">
        <v>13</v>
      </c>
    </row>
    <row r="43" ht="12.75">
      <c r="A43" s="1" t="s">
        <v>14</v>
      </c>
    </row>
  </sheetData>
  <sheetProtection/>
  <mergeCells count="5">
    <mergeCell ref="A5:A7"/>
    <mergeCell ref="A11:B11"/>
    <mergeCell ref="A12:B12"/>
    <mergeCell ref="A13:B14"/>
    <mergeCell ref="A27:B28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 Henrique Bortoletto</cp:lastModifiedBy>
  <cp:lastPrinted>2020-05-22T13:30:40Z</cp:lastPrinted>
  <dcterms:created xsi:type="dcterms:W3CDTF">2013-01-26T14:01:14Z</dcterms:created>
  <dcterms:modified xsi:type="dcterms:W3CDTF">2021-05-26T16:23:38Z</dcterms:modified>
  <cp:category/>
  <cp:version/>
  <cp:contentType/>
  <cp:contentStatus/>
</cp:coreProperties>
</file>