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50" tabRatio="741" activeTab="0"/>
  </bookViews>
  <sheets>
    <sheet name="1 Bal Orç" sheetId="1" r:id="rId1"/>
    <sheet name="2 Desp Funç Sub Funç" sheetId="2" r:id="rId2"/>
    <sheet name="3 RCL" sheetId="3" r:id="rId3"/>
    <sheet name="4 Desp Rec RPPS" sheetId="4" r:id="rId4"/>
    <sheet name="5 Disp Financ RPPS" sheetId="5" r:id="rId5"/>
    <sheet name="6-1 Res Nominal - Geral" sheetId="6" r:id="rId6"/>
    <sheet name="6-2 Res Nominal - RPPS" sheetId="7" r:id="rId7"/>
    <sheet name="7 Res Primário" sheetId="8" r:id="rId8"/>
    <sheet name="9 Restos a Pagar" sheetId="9" r:id="rId9"/>
  </sheets>
  <definedNames/>
  <calcPr fullCalcOnLoad="1"/>
</workbook>
</file>

<file path=xl/sharedStrings.xml><?xml version="1.0" encoding="utf-8"?>
<sst xmlns="http://schemas.openxmlformats.org/spreadsheetml/2006/main" count="728" uniqueCount="445">
  <si>
    <t xml:space="preserve">            PREFEITURA MUNICIPAL DE INDAIATUBA</t>
  </si>
  <si>
    <t>RREO - RELATÓRIO RESUMIDO DA EXECUÇÃO ORÇAMENTÁRIA</t>
  </si>
  <si>
    <t>BALANÇO ORÇAMENTÁRIO</t>
  </si>
  <si>
    <t>RECEITAS</t>
  </si>
  <si>
    <t>PREVISÃO INICIAL</t>
  </si>
  <si>
    <t>PREVISÃO ATUALIZADA</t>
  </si>
  <si>
    <t>PREVISTAS ATÉ O BIMESTRE</t>
  </si>
  <si>
    <t>REALIZADAS NO BIMESTRE</t>
  </si>
  <si>
    <t>REALIZADAS ATÉ O BIMESTRE</t>
  </si>
  <si>
    <t>SALDO À REALIZAR</t>
  </si>
  <si>
    <t>RECEITAS CORRENTES</t>
  </si>
  <si>
    <t>RECEITA PATRIMONIAL</t>
  </si>
  <si>
    <t>RECEITA DE SERVIÇOS</t>
  </si>
  <si>
    <t>TRANSFERÊNCIAS CORRENTES</t>
  </si>
  <si>
    <t>OUTRAS RECEITAS CORRENTES</t>
  </si>
  <si>
    <t>RECEITAS DE CAPITAL</t>
  </si>
  <si>
    <t>ALIENAÇÃO DE BENS</t>
  </si>
  <si>
    <t>TRANSFERÊNCIAS DE CAPITAL</t>
  </si>
  <si>
    <t xml:space="preserve">( - ) DEDUÇÕES DA RECEITA </t>
  </si>
  <si>
    <t>RECEITAS CORRENTES - INTRA-ORÇAMENTÁRIAS</t>
  </si>
  <si>
    <t>RECEITA DE SERVIÇOS - INTRA-ORÇAMENTÁRIAS</t>
  </si>
  <si>
    <t>OUTRAS RECEITAS CORRENTES - INTRA-ORÇAMENTÁRIAS</t>
  </si>
  <si>
    <t>SUBTOTAL DAS RECEITAS</t>
  </si>
  <si>
    <t xml:space="preserve"> OPERAÇÃO DE CREDITO</t>
  </si>
  <si>
    <t xml:space="preserve">SUBTOTAL COM REFINANCIAMENTO ( III) = ( I+II ) </t>
  </si>
  <si>
    <t>DEFICIT ( IV )</t>
  </si>
  <si>
    <t>TOTAL ( V ) = ( III+IV )</t>
  </si>
  <si>
    <t>SALDOS DE EXERCÍCIOS ANTERIORES (UTILIZADOS PARA CRÉDITOS ADICIONAIS)</t>
  </si>
  <si>
    <t xml:space="preserve">     SUPERÁVIT FINANCEIRO</t>
  </si>
  <si>
    <t xml:space="preserve">     REABERTURA DE CRÉDITOS ADICIONAIS</t>
  </si>
  <si>
    <t>TOTAL RECEITAS + SALDOS DE EXERCÍCIOS ANTERIORES</t>
  </si>
  <si>
    <t>DESPESAS</t>
  </si>
  <si>
    <t>INICIAL</t>
  </si>
  <si>
    <t>CRED. ADIC. / ANULAÇÕES</t>
  </si>
  <si>
    <t>DOTAÇÃO ATUALIZADA</t>
  </si>
  <si>
    <t>EMPENHADO</t>
  </si>
  <si>
    <t>LIQUIDADO</t>
  </si>
  <si>
    <t>PAGO</t>
  </si>
  <si>
    <t>SALDO À EMPENHAR</t>
  </si>
  <si>
    <t>SALDO À LIQUIDAR</t>
  </si>
  <si>
    <t>SALDO À PAGAR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</si>
  <si>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</si>
  <si>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</si>
  <si>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</si>
  <si>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</si>
  <si>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</si>
  <si>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</si>
  <si>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RESERVA DE CONTINGÊNCIA</t>
  </si>
  <si>
    <t>DESPESAS INTRA-ORÇAMENTÁRIAS</t>
  </si>
  <si>
    <t>SUBTOTAL DAS DESPESAS ( VI )</t>
  </si>
  <si>
    <t>ARMOTIZAÇÃO DA DIVIDA - REFINANC. ( VII )</t>
  </si>
  <si>
    <t>SUBTOTAL COM REFINANCIAMENTO ( VIII ) = ( VI+VII )</t>
  </si>
  <si>
    <t>SUPERÁVIT ( IX )</t>
  </si>
  <si>
    <t>TOTAL ( X ) = ( VIII+IX )</t>
  </si>
  <si>
    <t>NILSON ALCIDES GASPAR</t>
  </si>
  <si>
    <t>LUIS HENRIQUE BORTOLETTO</t>
  </si>
  <si>
    <t>PREFEITO MUNICIPAL</t>
  </si>
  <si>
    <t>CRC-SP 289944/O-3</t>
  </si>
  <si>
    <t>DEMONSTRATIVO DAS DESPESAS POR FUNÇÃO E SUBFUNÇÃO</t>
  </si>
  <si>
    <t>CÓD FUNC.</t>
  </si>
  <si>
    <t>CÓD. SUBF.</t>
  </si>
  <si>
    <t>FUNC./SUBF.</t>
  </si>
  <si>
    <t>DOTAÇÃO INICIAL</t>
  </si>
  <si>
    <t>ADICIONAIS/CRÉDITOS ANULAÇÕES</t>
  </si>
  <si>
    <t>DESPESAS EMPENHADAS</t>
  </si>
  <si>
    <t>SALDO A EMPENHAR</t>
  </si>
  <si>
    <t>DESPESAS LIQUIDADAS</t>
  </si>
  <si>
    <t>SALDO A LIQUIDAR</t>
  </si>
  <si>
    <t>01</t>
  </si>
  <si>
    <t>LEGISLATIVA</t>
  </si>
  <si>
    <t>031</t>
  </si>
  <si>
    <t>AÇÃO LEGISLATIVA</t>
  </si>
  <si>
    <t>04</t>
  </si>
  <si>
    <t>ADMINISTRAÇÃO</t>
  </si>
  <si>
    <t>122</t>
  </si>
  <si>
    <t>ADMINISTRAÇÃO GERAL</t>
  </si>
  <si>
    <t>123</t>
  </si>
  <si>
    <t>ADMINISTRAÇÃO FINANCEIRA</t>
  </si>
  <si>
    <t>124</t>
  </si>
  <si>
    <t>CONTROLE EXTERNO</t>
  </si>
  <si>
    <t>127</t>
  </si>
  <si>
    <t>ORDENAMENTO TERRITORIAL</t>
  </si>
  <si>
    <t>131</t>
  </si>
  <si>
    <t>COMUNICAÇÃO SOCIAL</t>
  </si>
  <si>
    <t>06</t>
  </si>
  <si>
    <t>SEGURANÇA PÚBLICA</t>
  </si>
  <si>
    <t>182</t>
  </si>
  <si>
    <t>DEFESA CIVIL</t>
  </si>
  <si>
    <t>08</t>
  </si>
  <si>
    <t>ASSISTÊNCIA SOCIAL</t>
  </si>
  <si>
    <t>241</t>
  </si>
  <si>
    <t>ASSISTÊNCIA AO IDOSO</t>
  </si>
  <si>
    <t>ASSISTÊNCIA AO PORTADOR DE DEFICIÊNCIA</t>
  </si>
  <si>
    <t>243</t>
  </si>
  <si>
    <t>ASSISTÊNCIA À CRIANÇA E AO ADOLESCENTE</t>
  </si>
  <si>
    <t>244</t>
  </si>
  <si>
    <t>ASSISTÊNCIA COMUNITÁRIA</t>
  </si>
  <si>
    <t>09</t>
  </si>
  <si>
    <t>PREVIDÊNCIA SOCIAL</t>
  </si>
  <si>
    <t>272</t>
  </si>
  <si>
    <t>PREVIDÊNCIA DO REGIME ESTATUTÁRIO</t>
  </si>
  <si>
    <t>10</t>
  </si>
  <si>
    <t>SAÚDE</t>
  </si>
  <si>
    <t>301</t>
  </si>
  <si>
    <t>ATENÇÃO BÁSICA</t>
  </si>
  <si>
    <t>302</t>
  </si>
  <si>
    <t>ASSISTÊNCIA HOSPITALAR E AMBULATORIAL</t>
  </si>
  <si>
    <t>303</t>
  </si>
  <si>
    <t>SUPORTE PROFILÁTICO E TERAPÊUTICO</t>
  </si>
  <si>
    <t>304</t>
  </si>
  <si>
    <t>VIGILÂNCIA SANITÁRIA</t>
  </si>
  <si>
    <t>305</t>
  </si>
  <si>
    <t>VIGILÂNCIA EPIDEMIOLÓGICA</t>
  </si>
  <si>
    <t>12</t>
  </si>
  <si>
    <t>EDUCAÇÃO</t>
  </si>
  <si>
    <t>361</t>
  </si>
  <si>
    <t>ENSINO FUNDAMENTAL</t>
  </si>
  <si>
    <t>362</t>
  </si>
  <si>
    <t>ENSINO MÉDIO</t>
  </si>
  <si>
    <t>363</t>
  </si>
  <si>
    <t>ENSINO PROFISSIONAL</t>
  </si>
  <si>
    <t>364</t>
  </si>
  <si>
    <t>ENSINO SUPERIOR</t>
  </si>
  <si>
    <t>365</t>
  </si>
  <si>
    <t>EDUCAÇÃO INFANTIL</t>
  </si>
  <si>
    <t>366</t>
  </si>
  <si>
    <t>EDUCAÇÃO DE JOVENS E ADULTOS</t>
  </si>
  <si>
    <t>367</t>
  </si>
  <si>
    <t>EDUCAÇÃO ESPECIAL</t>
  </si>
  <si>
    <t>13</t>
  </si>
  <si>
    <t>CULTURA</t>
  </si>
  <si>
    <t>391</t>
  </si>
  <si>
    <t>PATRIMÔNIO HISTÓRICO, ARTÍSTICO E ARQUEOLÓGICO</t>
  </si>
  <si>
    <t>392</t>
  </si>
  <si>
    <t>DIFUSÃO CULTURAL</t>
  </si>
  <si>
    <t>15</t>
  </si>
  <si>
    <t>URBANISMO</t>
  </si>
  <si>
    <t>451</t>
  </si>
  <si>
    <t>INFRA-ESTRUTURA URBANA</t>
  </si>
  <si>
    <t>452</t>
  </si>
  <si>
    <t>SERVIÇOS URBANOS</t>
  </si>
  <si>
    <t>453</t>
  </si>
  <si>
    <t>TRANSPORTES COLETIVOS URBANOS</t>
  </si>
  <si>
    <t>16</t>
  </si>
  <si>
    <t>HABITAÇÃO</t>
  </si>
  <si>
    <t>482</t>
  </si>
  <si>
    <t>HABITAÇÃO URBANA</t>
  </si>
  <si>
    <t>17</t>
  </si>
  <si>
    <t>SANEAMENTO</t>
  </si>
  <si>
    <t>512</t>
  </si>
  <si>
    <t>SANEAMENTO BÁSICO URBANO</t>
  </si>
  <si>
    <t>18</t>
  </si>
  <si>
    <t>GESTÃO AMBIENTAL</t>
  </si>
  <si>
    <t>541</t>
  </si>
  <si>
    <t>PRESERVAÇÃO E CONSERVAÇÃO AMBIENTAL</t>
  </si>
  <si>
    <t>544</t>
  </si>
  <si>
    <t>RECURSOS HÍDRICOS</t>
  </si>
  <si>
    <t>22</t>
  </si>
  <si>
    <t>INDÚSTRIA</t>
  </si>
  <si>
    <t>661</t>
  </si>
  <si>
    <t>PROMOÇÃO INDUSTRIAL</t>
  </si>
  <si>
    <t>23</t>
  </si>
  <si>
    <t>COMÉRCIO E SERVIÇOS</t>
  </si>
  <si>
    <t>695</t>
  </si>
  <si>
    <t>TURISMO</t>
  </si>
  <si>
    <t>27</t>
  </si>
  <si>
    <t>DESPORTO E LAZER</t>
  </si>
  <si>
    <t>811</t>
  </si>
  <si>
    <t>DESPORTO DE RENDIMENTO</t>
  </si>
  <si>
    <t>812</t>
  </si>
  <si>
    <t>DESPORTO COMUNITÁRIO</t>
  </si>
  <si>
    <t>LAZER</t>
  </si>
  <si>
    <t>28</t>
  </si>
  <si>
    <t>ENCARGOS ESPECIAIS</t>
  </si>
  <si>
    <t>843</t>
  </si>
  <si>
    <t>SERVIÇO DA DÍVIDA INTERNA</t>
  </si>
  <si>
    <t>846</t>
  </si>
  <si>
    <t>OUTROS ENCARGOS ESPECIAIS</t>
  </si>
  <si>
    <t>TOTAL</t>
  </si>
  <si>
    <t>DEMONSTRATIVO DE APURAÇÃO DA RECEITA CORRENTE LÍQUIDA - R.C.L.</t>
  </si>
  <si>
    <t>ESPECIFICAÇÃO</t>
  </si>
  <si>
    <t>EVOLUÇÃO DA RECEITA REALIZADA NOS ÚLTIMOS DOZE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</si>
  <si>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</si>
  <si>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</si>
  <si>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</si>
  <si>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</si>
  <si>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</si>
  <si>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</si>
  <si>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</si>
  <si>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</si>
  <si>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</si>
  <si>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</si>
  <si>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</si>
  <si>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</si>
  <si>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</si>
  <si>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IMPOSTOS, TAXAS E CONTRIBUIÇÕES DE MELHORIA</t>
  </si>
  <si>
    <t>CONTRIBUIÇÕES</t>
  </si>
  <si>
    <t>RECEITA AGROPECUÁRIA</t>
  </si>
  <si>
    <t>RECEITA INDUSTRIAL</t>
  </si>
  <si>
    <t>CONTRIB. DO SERVIDOR A RPPS</t>
  </si>
  <si>
    <t>RECEITA COMP. PREVIDENCIÁRIA</t>
  </si>
  <si>
    <t>GANHOS C/ APLIC FINAN DO RPPS</t>
  </si>
  <si>
    <t>DEMONSTRATIVO DAS RECEITAS E DESPESAS PREVIDENCIÁRIAS</t>
  </si>
  <si>
    <t>RECEITAS PREVIDENCIÁRIAS</t>
  </si>
  <si>
    <t>PREVISÃO
ANUAL
INICIAL</t>
  </si>
  <si>
    <t>PREVISÃO
ANUAL
ATUALIZADA</t>
  </si>
  <si>
    <t>RECEITAS
PREVISTAS ATÉ
O BIMESTRE</t>
  </si>
  <si>
    <t>RECEITAS
REALIZADAS ATÉ
O BIMESTRE</t>
  </si>
  <si>
    <t>RECEITAS CORRENTES(I)</t>
  </si>
  <si>
    <t>RECEITAS DE CONTRIBUIÇÕES</t>
  </si>
  <si>
    <t>COMPENSAÇÃO PREVIDENCIÁRIA ENTRE 
RGPS E RPPS</t>
  </si>
  <si>
    <t>RECEITAS DE CAPITAL ( II )</t>
  </si>
  <si>
    <t>RECEITAS INTRA-ORÇAMENTARIAS ( III )</t>
  </si>
  <si>
    <t>CONTRIBUIÇÃO PATRONAL DO EXERCÍCIO</t>
  </si>
  <si>
    <t>OUTRAS RECEITAS INTRA-ORÇAMENTÁRIAS</t>
  </si>
  <si>
    <t>RECEITA DE CAPITAL INTRA-ORÇAMENTÁRIA</t>
  </si>
  <si>
    <t>DEDUÇÃO DE RECEITA ORÇAMENTÁRIA ( IV )</t>
  </si>
  <si>
    <t>TRANSFERÊNCIA FINANCEIRAS
PARA COBERTURA DE DÉFICIT( V )</t>
  </si>
  <si>
    <t>OUTROS APORTES FINANCEIROS AO
RPPS( VI )</t>
  </si>
  <si>
    <t>TOTAL DAS RECEITAS
( VII ) = ( I+II+III+V+VI ) - IV</t>
  </si>
  <si>
    <t>.</t>
  </si>
  <si>
    <t>DESPESAS PREVIDENCIÁRIAS</t>
  </si>
  <si>
    <t>DOTAÇÃO
INICIAL</t>
  </si>
  <si>
    <t>DOTAÇÃO
ATUALIZADA</t>
  </si>
  <si>
    <t>DESPESAS
EMPENHADAS
ATÉ O BIMESTRE</t>
  </si>
  <si>
    <t>DESPESAS
LIQUIDADAS ATÉ
O BIMESTRE</t>
  </si>
  <si>
    <t>ADMINISTRAÇÃO ( VIII )</t>
  </si>
  <si>
    <t>PREVIDÊNCIA SOCIAL (VIII)</t>
  </si>
  <si>
    <t>APOSENTADORIAS</t>
  </si>
  <si>
    <t>PENSÕES</t>
  </si>
  <si>
    <t>OUTROS BENEFÍCIOS PREVIDENCIÁRIOS</t>
  </si>
  <si>
    <t>OUTRAS DESPESAS PREVIDENCIÁRIAS</t>
  </si>
  <si>
    <t>RESERVA DO  RPPS (SUPERÁVIT
PREVISTO NO ORÇAMENTO) ( X )</t>
  </si>
  <si>
    <t>TOTAL DAS DESPESAS
PREVIDENCIÁRIAS ( XI ) = ( VIII+IX+X )</t>
  </si>
  <si>
    <t>RESULTADO PREVIDENCIÁRIO (XII )
( VII-XI )</t>
  </si>
  <si>
    <t>DEMONSTRATIVO DAS DISPONIBILIDADES FINANCEIRAS DO REGIME PRÓPRIO DOS SERVIDORES PÚBLICOS</t>
  </si>
  <si>
    <t>ORCAMENTARIA E INTRAORCAMENTARIAS</t>
  </si>
  <si>
    <t>ORCAMENTARIA E INTRAORCAMENTARIAS PAGAS</t>
  </si>
  <si>
    <t>TRANSFERENCIAS FINANCEIRAS</t>
  </si>
  <si>
    <t>EXTRAORÇAMENTARIAS</t>
  </si>
  <si>
    <t>SALDO DO EXERCÍCIO ANTERIOR</t>
  </si>
  <si>
    <t>SALDO DO EXERCÍCIO ATUAL</t>
  </si>
  <si>
    <t>CAIXA</t>
  </si>
  <si>
    <t>BANCO CONTAS MOVIMENTO</t>
  </si>
  <si>
    <t>APLICAÇÕES FINANCEIRAS</t>
  </si>
  <si>
    <t>DISPONIBILIDADE FINANCEIRA</t>
  </si>
  <si>
    <t>SALDO ATUAL</t>
  </si>
  <si>
    <t>( - ) RESTOS A PAGAR DE EXERCÍCIOS ANTERIORES E OUTRAS OBRIGAÇÕES FINANCEIRAS</t>
  </si>
  <si>
    <t>( = ) DISPONIBILIDADE ANTES DA INSCRIÇÃO DE RESTOS A PAGAR DO EXERCÍCIO</t>
  </si>
  <si>
    <t>( - ) RESTOS A PAGAR DO EXERCÍCIO</t>
  </si>
  <si>
    <t>( = ) DISPONIBILIDADE FINANCEIRA</t>
  </si>
  <si>
    <t>DEMONSTRATIVO DO RESULTADO NOMINAL - EXCETO ÓRGÃO PREVIDENCIÁRIO</t>
  </si>
  <si>
    <t>SALDO</t>
  </si>
  <si>
    <t>DÍVIDA CONSOLIDADA ( I )</t>
  </si>
  <si>
    <t>DEDUÇÕES ( II )¹</t>
  </si>
  <si>
    <t>ATIVO DISPONÍVEL</t>
  </si>
  <si>
    <t>HAVERES FINANCEIROS</t>
  </si>
  <si>
    <t>( - ) RESTOS A PAGAR PROCESSADOS</t>
  </si>
  <si>
    <t>DIVIDA CONSOLIDADA LÍQUIDA ( III ) = ( I-II )</t>
  </si>
  <si>
    <t>RECEITA DE PRIVATIZAÇÕES ( IV )</t>
  </si>
  <si>
    <t>PASSIVOS RECONHECIDOS ( V )</t>
  </si>
  <si>
    <t>DIVIDA FISCAL LÍQUIDA ( III+IV-V )</t>
  </si>
  <si>
    <t>PERÍODO DE REFERÊNCIA</t>
  </si>
  <si>
    <t>NO BIMESTRE</t>
  </si>
  <si>
    <t>RESULTADO NOMINAL</t>
  </si>
  <si>
    <t>DISCRIMINAÇÃO DA META FISCAL</t>
  </si>
  <si>
    <t>META DE RESULTADO NOMINAL FIXADA NO ANEXO DE METAS FISCAIS DA LDO PARA O EXERCÍCIO DE REFERENCIA</t>
  </si>
  <si>
    <t>FONTE: BALANCETE CONSOLIDADO</t>
  </si>
  <si>
    <t>¹ SE O SALDO APURADO FOR NEGATIVO, OU SEJA, SE O TOTAL DO ATIVO DISPONÍVEL, MAIS OS HAVERES FINANCEIROS FOR MENOR QUE O RESTOS A PAGAR PROCESSADOS, NÃO DEVERÁ SER INFORMADO NESSA LINHA.</t>
  </si>
  <si>
    <t>ASSIM QUANDO O CÁLCULO DE DEDUÇÕES ( II ) FOR NEGATIVO, COLOCAR UM '-' ( TRAÇO ) NESSA LINHA.</t>
  </si>
  <si>
    <t>DEMONSTRATIVO DO RESULTADO NOMINAL - ÓRGÃO PREVIDENCIÁRIO</t>
  </si>
  <si>
    <t>DÍVIDA CONSOLIDADA PREVIDÊNCIÁRIA ( I )</t>
  </si>
  <si>
    <t>PASSIVO ATUARIAL</t>
  </si>
  <si>
    <t>OUTRAS DÍVIDAS</t>
  </si>
  <si>
    <t>META DE RESULTADO NOMINAL FIXADA NO ANEXO DE METAS FISCAIS</t>
  </si>
  <si>
    <t>DA LDO PARA O EXERCÍCIO DE REFERENCIA</t>
  </si>
  <si>
    <t>ASSIM QUANDO O CÁLCULO DE DEDUÇÕES ( II ) FOR NEGATIVO, COLOCAR UM '-' (TRAÇO) NESSA LINHA.</t>
  </si>
  <si>
    <t>DEMONSTRATIVO DO RESULTADO PRIMÁRIO</t>
  </si>
  <si>
    <t>LRF - ART. 53 - INCISO III</t>
  </si>
  <si>
    <t>RECEITAS FISCAIS</t>
  </si>
  <si>
    <t>PREVISAÕ ANUAL INICIAL</t>
  </si>
  <si>
    <t>PREVISÃO ANUAL ATUALIZADA</t>
  </si>
  <si>
    <t>RECEITAS REALIZADAS</t>
  </si>
  <si>
    <t>RECEITAS FISCAIS CORRENTES ( I )</t>
  </si>
  <si>
    <t xml:space="preserve">   RECEITA TRIBUTÁRIA</t>
  </si>
  <si>
    <t xml:space="preserve">   RECEITA DE CONTRIBUIÇÃO</t>
  </si>
  <si>
    <t xml:space="preserve">        RECEITA PREVIDENCIÁRIA</t>
  </si>
  <si>
    <t xml:space="preserve">        OUTRAS CONTRIBUIÇÕES</t>
  </si>
  <si>
    <t xml:space="preserve">   RECEITA PATRIMONIAL LÍQUIDA</t>
  </si>
  <si>
    <t xml:space="preserve">   RECEITA PATRIMONIAL</t>
  </si>
  <si>
    <t xml:space="preserve">        ( - ) APLICAÇÕES FINANCEIRAS</t>
  </si>
  <si>
    <t xml:space="preserve">        TRANSFERÊNCIAS CORRENTES</t>
  </si>
  <si>
    <t xml:space="preserve">   DEMAIS RECEITAS CORRENTES</t>
  </si>
  <si>
    <t xml:space="preserve">        DIVERSAS RECEITAS CORRENTES</t>
  </si>
  <si>
    <t xml:space="preserve">   OPERAÇÕES DE CRÉDITO ( III )</t>
  </si>
  <si>
    <t xml:space="preserve">   AMORTIZAÇÃO DE EMPRÉSTIMOS ( IV )</t>
  </si>
  <si>
    <t xml:space="preserve">   TRANSFERÊNCIA DE CAPITAL</t>
  </si>
  <si>
    <t xml:space="preserve">        CONVÊNIOS</t>
  </si>
  <si>
    <t>DESPESAS FISCAIS</t>
  </si>
  <si>
    <t>DOTAÇÃO ANUAL INICIAL</t>
  </si>
  <si>
    <t>DOTAÇÃO ANUAL ATUALIZADA</t>
  </si>
  <si>
    <t xml:space="preserve">   PESSOAL E ENCARGOS SOCIAIS</t>
  </si>
  <si>
    <t xml:space="preserve">   OUTRAS DESPESAS CORRENTES</t>
  </si>
  <si>
    <t xml:space="preserve">   INVESTIMENTOS</t>
  </si>
  <si>
    <t xml:space="preserve">   INVERSÕES FINANCEIRAS</t>
  </si>
  <si>
    <t>RESULTADO PRIMARIO ( VIII-XVIII )</t>
  </si>
  <si>
    <t>META DE RESULTADO PRIMARIO FIXADA NO ANEXO DE METAS FISCAIS DA LDO</t>
  </si>
  <si>
    <t>CAMARA MUNICIPAL</t>
  </si>
  <si>
    <t>DEMONSTRATIVO DE RESTOS A PAGAR</t>
  </si>
  <si>
    <t>PODER / ÓRGÃO</t>
  </si>
  <si>
    <t>SALDO DE EXERCÍCIO ANTERIOR</t>
  </si>
  <si>
    <t>LIQUIDAÇÃO</t>
  </si>
  <si>
    <t>MOVIMENTAÇÃO ATÉ O BIMESTRE</t>
  </si>
  <si>
    <t>INSCRIÇÕES AO FINAL DO EXERCÍCIO</t>
  </si>
  <si>
    <t>SALDO ATÉ O BIMESTRE</t>
  </si>
  <si>
    <t>DR - DESTINAÇÃO DE RECURSOS</t>
  </si>
  <si>
    <t>Processados</t>
  </si>
  <si>
    <t>Não Processados</t>
  </si>
  <si>
    <t>PAGAMENTOS</t>
  </si>
  <si>
    <t>CANCELAMENTOS</t>
  </si>
  <si>
    <t>Process.</t>
  </si>
  <si>
    <t>PREFEITURA MUNICIPAL</t>
  </si>
  <si>
    <t>01.100.0141 - CIP - CONTRIBUIÇÃO ILUMINAÇÃO PÚBLICA</t>
  </si>
  <si>
    <t>01.110.0000 - GERAL</t>
  </si>
  <si>
    <t>01.210.0000 - EDUCAÇÃO INFANTIL</t>
  </si>
  <si>
    <t>01.220.0000 - ENSINO FUNDAMENTAL</t>
  </si>
  <si>
    <t>01.240.0000 - EDUCAÇÃO ESPECIAL</t>
  </si>
  <si>
    <t>01.310.0000 - SAÚDE–GERAL</t>
  </si>
  <si>
    <t>01.510.0000 - ASSISTÊNCIA SOCIAL-GERAL</t>
  </si>
  <si>
    <t>02.300.0063 - MEDICAMENTOS DOSE CERTA</t>
  </si>
  <si>
    <t>03.300.0024 - SAUDE - DEVISA</t>
  </si>
  <si>
    <t>03.410.0000 - TRÂNSITO-SINALIZAÇÃO</t>
  </si>
  <si>
    <t>03.450.0000 - TRÂNSITO-FISCALIZAÇÃO</t>
  </si>
  <si>
    <t>05.210.0007 - EI - QSE</t>
  </si>
  <si>
    <t>05.220.0004 - EF - QSE</t>
  </si>
  <si>
    <t>05.300.0043 - BLOCO DE MAC - MEDIA E ALTA COMPLEXIDADE</t>
  </si>
  <si>
    <t>05.300.0045 - MAC - CEREST - CENTRO REF. EM SAUDE DO TRABALHADOR</t>
  </si>
  <si>
    <t>05.300.0046 - MAC - CAPS - CENTRO DE ATENCAO PSICOSOCIAL</t>
  </si>
  <si>
    <t>05.300.0048 - VIGILANCIA EPIDEMIOLOGICA</t>
  </si>
  <si>
    <t>05.300.0049 - BLOCO DE ASSISTENCIA FARMACEUTICA</t>
  </si>
  <si>
    <t>05.300.0052 - FNS - AIDS</t>
  </si>
  <si>
    <t>05.300.0062 - SUS - MAC REDE CEGONHA</t>
  </si>
  <si>
    <t>05.300.0064 - MAC - REDE URGÊNCIA/EMERGÊNCIA</t>
  </si>
  <si>
    <t>05.300.0080 - SUS - UPA CUSTEIO</t>
  </si>
  <si>
    <t>05.300.0086 - SUS - BL MAC - EMAD/MELHOR EM CASA</t>
  </si>
  <si>
    <t>05.300.0094 - SUS- CUSTEIO DE ATENÇÃO À SAÚDE BUCAL</t>
  </si>
  <si>
    <t>05.500.0003 - REPASSE FEDERAL - ALTA COMPLEXIDADE</t>
  </si>
  <si>
    <t>05.500.0009 - BOLSA FAMÍLIA-IGD-PORT CM/MDS 148/06</t>
  </si>
  <si>
    <t>05.500.0015 - PAIF - PROG. DE AT. INTR. A FAMÍLIA</t>
  </si>
  <si>
    <t>05.500.0036 - PAEFI - PROT. ATEND. ESPECIALIZADOFAMILIAS INDIVIDUOS</t>
  </si>
  <si>
    <t>05.500.0046 - SOCIAL - SCFV - SERV. DE CONVIVÊNCIA</t>
  </si>
  <si>
    <t>Saldo de Exerc. Ant.</t>
  </si>
  <si>
    <t>Liquidação</t>
  </si>
  <si>
    <t>Movimentação até o Bimestre</t>
  </si>
  <si>
    <t>Inscrições ao Final do Exercício</t>
  </si>
  <si>
    <t>Saldo até o Bimestre</t>
  </si>
  <si>
    <t xml:space="preserve">Fonte de Recuso </t>
  </si>
  <si>
    <t>Pagamentos</t>
  </si>
  <si>
    <t>Cancelamentos</t>
  </si>
  <si>
    <t>Código de Aplicação</t>
  </si>
  <si>
    <t>SERV AUT AGUA/ESGOTO - SAAE</t>
  </si>
  <si>
    <t>04.110.0000 - GERAL</t>
  </si>
  <si>
    <t>SERV MUNIC PREV MUNIC - SEPREV</t>
  </si>
  <si>
    <t>04.610.0000 - RPPS CONTRIBUIÇÕES</t>
  </si>
  <si>
    <t>FUNDAÇÃO MUNIC DE ED E CULT - FIEC</t>
  </si>
  <si>
    <t>05.230.0015 - PRONATEC - FIEC</t>
  </si>
  <si>
    <t>FUNDAÇÃO PRÓ-MEMÓRIA</t>
  </si>
  <si>
    <t>TOTAL GERAL</t>
  </si>
  <si>
    <t>COORDENADOR DE SERVIÇOS DE CONTABILIDADE</t>
  </si>
  <si>
    <t>Nota Explicativa:</t>
  </si>
  <si>
    <t>* no campo "GANHOS C/ APLIC FINAN DO RPPS" estão sendo reduzidos os valores pertencentes ao SEPREV - FAS (Saúde)</t>
  </si>
  <si>
    <t>CONTADORA - CRC-SP 321123/O-4</t>
  </si>
  <si>
    <t>NOTA EXPLICATIVA:</t>
  </si>
  <si>
    <t xml:space="preserve">        OUTRAS TRANFERÊNCIAS DE CAPITAL</t>
  </si>
  <si>
    <t>CONTADORA</t>
  </si>
  <si>
    <t>CRC-SP 321123/O-4</t>
  </si>
  <si>
    <t>MARIANA ALVES RIZATO</t>
  </si>
  <si>
    <t>01.100.0009 - FUNDO MUNICIPAL DE PROTEÇÃO ANIMAL - CONTRAPARTIDA</t>
  </si>
  <si>
    <t>01.140.0000 - ROYALTIES DA EXPLORAÇÃO DO PETRÓLEO E GÁS NATURAL</t>
  </si>
  <si>
    <t>01.500.0051 - FMAS - TESOURO</t>
  </si>
  <si>
    <t>05.300.0083 - SUS - MAC - RESIDÊNCIA MÉDICA</t>
  </si>
  <si>
    <t>05.300.0101 - EMENDA PARL. HERCULANO PASSOS - DEREFIM</t>
  </si>
  <si>
    <t>05.300.0165 - SUS - REDE CEGONHA</t>
  </si>
  <si>
    <t>05.500.0039 - FNAS - IGD SUAS</t>
  </si>
  <si>
    <t>08.300.0160 - PAULO PEREIRA DA SILVA - INCREMENTO TEMPORÁRIO CUSTEIO MAC</t>
  </si>
  <si>
    <t>RECEITA CORRENTE LÍQUIDA (III) = (I - II)</t>
  </si>
  <si>
    <t>(-) Transf. da União relativas às emendas individuais (art. 166-A, § 1º da CF (IV)</t>
  </si>
  <si>
    <t>(-) Transf.da União relativas às emendas de bancadas (art. 166-A,§16 da CF (VI)</t>
  </si>
  <si>
    <t>DEDUÇÕES ( II )</t>
  </si>
  <si>
    <t>RECEITAS CORRENTES ( I )</t>
  </si>
  <si>
    <t>RECEITA CORRENTE LÍQUIDA AJUSTADA PARA CÁLCULO DOS LIMITES DE ENDIVIDAMENTO ( V ) = ( III - IV )</t>
  </si>
  <si>
    <t>RECEITA CORRENTE LÍQUIDA AJUSTADA PARA CÁLCULO DOS LIMITES DE LIMITE DE DESPESA COM PESSOAL ( VI ) = ( V - VI )</t>
  </si>
  <si>
    <t>DEDUÇÕES DE RECEITAS PARA FORMAÇÃO DO FUNDEB</t>
  </si>
  <si>
    <t xml:space="preserve">        DEMAIS INVERSÇÕES FINANCEIRAS</t>
  </si>
  <si>
    <t>IMPOSTOS, TAXAS E CONTRIBUIÇÕES DE MELHORIA - INTRA-ORÇAMENTÁRIAS</t>
  </si>
  <si>
    <t>CONTRIBUIÇÕES - INTRA-ORÇAMENTÁRIAS</t>
  </si>
  <si>
    <t>AMORTIZAÇÃO DA DÍVIDA</t>
  </si>
  <si>
    <t xml:space="preserve">     RECEITAS DE VALORES MOBILIÁRIOS</t>
  </si>
  <si>
    <t xml:space="preserve">     CONTRIBUIÇÃO DO SERVIDOR ATIVO CIVIL</t>
  </si>
  <si>
    <t xml:space="preserve">     CONTRIBUIÇÃO DO SERVIDOR INATIVO CIVIL</t>
  </si>
  <si>
    <t xml:space="preserve">     CONTRIBUIÇÃO DE PENSIONISTA CIVIL</t>
  </si>
  <si>
    <t xml:space="preserve">     CONTRIBUIÇÃO PATRONAL ATIVO CIVIL</t>
  </si>
  <si>
    <t>OPERAÇÕES DE CRÉDITO</t>
  </si>
  <si>
    <t>01.312.0004 - TESOURO - CORONAVÍRUS COVID-19</t>
  </si>
  <si>
    <t>01.450.0000 - TRÂNSITO-FISCALIZAÇÃO</t>
  </si>
  <si>
    <t>01.500.0173 - CONVÊNIO 895404/2019-AQUISIÇÃO DE BENS - CONTRAPARTIDA</t>
  </si>
  <si>
    <t>01.800.0008 - LUIZ CARLOS MOTTA- MIN CIDADANIA-AQ. EQ. ACADEMIA - CONTRAPARTIDA</t>
  </si>
  <si>
    <t>02.300.0174 - BRUNO GANEM - SUS CUSTEIO MAC</t>
  </si>
  <si>
    <t>03.100.0071 - LEI N.5450/2008- 3% DOS LOTEAMENTOS</t>
  </si>
  <si>
    <t>05.100.0160 - BÔNUS DE ASSINATURA DO PRÉ-SAL - CONTRAPARTIDA</t>
  </si>
  <si>
    <t>05.300.0091 - FMS - SUS INVEST</t>
  </si>
  <si>
    <t>05.312.0002 - SUS - COVID-19 - APOIO FINANCEIRO</t>
  </si>
  <si>
    <t>05.312.0009 - FNAS - COVID-19 - PROT SOC ESPECIAL</t>
  </si>
  <si>
    <t>05.500.0173 - CONVÊNIO 895404/2019-AQ BENS - VEÍCULO CREAS</t>
  </si>
  <si>
    <t>05.800.0008 - LUIZ CARLOS MOTTA- MIN CIDADANIA-AQ. EQ. ACADEMIA</t>
  </si>
  <si>
    <t>06.100.0159 - T. COOPERAÇÃO CPFL PROGR. EFICIÊNCIA ENERGÉTICA</t>
  </si>
  <si>
    <t>01.120.0000 - ALIENAÇÃO DE BENS</t>
  </si>
  <si>
    <t>EM 31/12/2020</t>
  </si>
  <si>
    <t>EM 1º BIMESTRE</t>
  </si>
  <si>
    <t>RECEITAS DE ALIENAÇÃO DE INVESTIMENTOS TEMPORÁRIOS (V)</t>
  </si>
  <si>
    <t>RECEITAS DE ALIENAÇÃO DE INVESTIMENTOS PERMANENTES (VI)</t>
  </si>
  <si>
    <t>OUTRAS ALIENAÇÕES DE BENS</t>
  </si>
  <si>
    <t xml:space="preserve">   ALIENAÇÃO DE ATIVOS</t>
  </si>
  <si>
    <t xml:space="preserve">        OUTRAS RECEITAS DE CAPITAL</t>
  </si>
  <si>
    <t xml:space="preserve">   JUROS E ENCARGOS DA DÍVIDA ( XI )</t>
  </si>
  <si>
    <t>RECEITAS FISCAIS DE CAPITAL ( VII ) = ( II-III-IV-V-VI )</t>
  </si>
  <si>
    <t>DEDUÇÕES DA RECEITA ( VIII )</t>
  </si>
  <si>
    <t>RECEITAS FISCAIS LÍQUIDAS ( IX ) = ( I+VII-VIII )</t>
  </si>
  <si>
    <t>DESPESAS CORRENTES ( X )</t>
  </si>
  <si>
    <t>DESPESAS FISCAIS CORRENTES ( XII ) = ( X-XI )</t>
  </si>
  <si>
    <t>DESPESAS CAPITAL ( XIII )</t>
  </si>
  <si>
    <t xml:space="preserve">        CONCESSÃO DE EMPRÉSTIMOS ( XIV )</t>
  </si>
  <si>
    <t xml:space="preserve">        AQUISIÇÃO DE TÍTULO DE CAPITAL JÁ INTEGRALIZADO ( XV )</t>
  </si>
  <si>
    <t xml:space="preserve">   AMORTIZAÇÃO DA DIVIDA ( XVI )</t>
  </si>
  <si>
    <t>DESPESA FISCAIS DE CAPITAL ( XVII ) = ( XIII-XIV-XV-XVI )</t>
  </si>
  <si>
    <t>RESERVA DE CONTINGÊNCIA ( XVIII )</t>
  </si>
  <si>
    <t>DESPESAS FISCAIS LÍQUIDAS ( XIX ) = ( XII+XVII+XVIII )</t>
  </si>
  <si>
    <t>05.300.0042 - BLOCO DE ATENCAO BASICA - PAB/PRIMÁRIA</t>
  </si>
  <si>
    <t>2º BIMESTRE (2021)</t>
  </si>
  <si>
    <t xml:space="preserve">2º BIMESTRE (2021)   </t>
  </si>
  <si>
    <t xml:space="preserve">2º BIMESTRE (2021)     </t>
  </si>
  <si>
    <t>166.305.529,97</t>
  </si>
  <si>
    <t>510.574.915,52</t>
  </si>
  <si>
    <t>EM 2º BIMESTRE</t>
  </si>
  <si>
    <t>JAN. A 2º BIMESTRE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</si>
</sst>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_ ;\-#,##0.00\ 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416]dddd\,\ d&quot; de &quot;mmmm&quot; de &quot;yy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6.75"/>
      <name val="Times New Roman"/>
      <family val="1"/>
    </font>
    <font>
      <sz val="6.75"/>
      <name val="Times New Roman"/>
      <family val="1"/>
    </font>
    <font>
      <b/>
      <sz val="8.2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77" fontId="8" fillId="33" borderId="13" xfId="63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77" fontId="10" fillId="0" borderId="13" xfId="63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8" fillId="0" borderId="13" xfId="63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43" fontId="11" fillId="0" borderId="11" xfId="63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/>
    </xf>
    <xf numFmtId="177" fontId="8" fillId="0" borderId="21" xfId="63" applyNumberFormat="1" applyFont="1" applyBorder="1" applyAlignment="1">
      <alignment horizontal="right" vertical="center"/>
    </xf>
    <xf numFmtId="177" fontId="10" fillId="0" borderId="22" xfId="63" applyNumberFormat="1" applyFont="1" applyBorder="1" applyAlignment="1">
      <alignment horizontal="right" vertical="center"/>
    </xf>
    <xf numFmtId="177" fontId="10" fillId="0" borderId="0" xfId="63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177" fontId="10" fillId="0" borderId="23" xfId="63" applyNumberFormat="1" applyFont="1" applyBorder="1" applyAlignment="1">
      <alignment horizontal="right" vertical="center"/>
    </xf>
    <xf numFmtId="177" fontId="10" fillId="0" borderId="17" xfId="63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177" fontId="8" fillId="0" borderId="13" xfId="0" applyNumberFormat="1" applyFont="1" applyBorder="1" applyAlignment="1">
      <alignment/>
    </xf>
    <xf numFmtId="39" fontId="8" fillId="0" borderId="12" xfId="63" applyNumberFormat="1" applyFont="1" applyBorder="1" applyAlignment="1">
      <alignment horizontal="right" vertical="center"/>
    </xf>
    <xf numFmtId="39" fontId="10" fillId="0" borderId="12" xfId="63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 wrapText="1"/>
    </xf>
    <xf numFmtId="177" fontId="10" fillId="33" borderId="13" xfId="63" applyNumberFormat="1" applyFont="1" applyFill="1" applyBorder="1" applyAlignment="1">
      <alignment horizontal="right" vertical="center"/>
    </xf>
    <xf numFmtId="43" fontId="11" fillId="33" borderId="11" xfId="63" applyFont="1" applyFill="1" applyBorder="1" applyAlignment="1">
      <alignment horizontal="right" vertical="center"/>
    </xf>
    <xf numFmtId="43" fontId="11" fillId="0" borderId="12" xfId="63" applyFont="1" applyBorder="1" applyAlignment="1">
      <alignment horizontal="right" vertical="center"/>
    </xf>
    <xf numFmtId="177" fontId="8" fillId="0" borderId="24" xfId="63" applyNumberFormat="1" applyFont="1" applyBorder="1" applyAlignment="1">
      <alignment horizontal="right" vertical="center"/>
    </xf>
    <xf numFmtId="177" fontId="10" fillId="0" borderId="15" xfId="63" applyNumberFormat="1" applyFont="1" applyBorder="1" applyAlignment="1">
      <alignment horizontal="right" vertical="center"/>
    </xf>
    <xf numFmtId="177" fontId="10" fillId="0" borderId="18" xfId="63" applyNumberFormat="1" applyFont="1" applyBorder="1" applyAlignment="1">
      <alignment horizontal="right" vertical="center"/>
    </xf>
    <xf numFmtId="177" fontId="8" fillId="33" borderId="13" xfId="0" applyNumberFormat="1" applyFont="1" applyFill="1" applyBorder="1" applyAlignment="1">
      <alignment/>
    </xf>
    <xf numFmtId="0" fontId="8" fillId="0" borderId="10" xfId="0" applyFont="1" applyBorder="1" applyAlignment="1" quotePrefix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0" xfId="0" applyFont="1" applyBorder="1" applyAlignment="1" quotePrefix="1">
      <alignment horizontal="left"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6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left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3" xfId="0" applyFont="1" applyBorder="1" applyAlignment="1" quotePrefix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177" fontId="10" fillId="0" borderId="13" xfId="63" applyNumberFormat="1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63" applyNumberFormat="1" applyFont="1" applyBorder="1" applyAlignment="1">
      <alignment/>
    </xf>
    <xf numFmtId="43" fontId="4" fillId="0" borderId="0" xfId="63" applyFont="1" applyAlignment="1">
      <alignment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177" fontId="13" fillId="0" borderId="13" xfId="63" applyNumberFormat="1" applyFont="1" applyBorder="1" applyAlignment="1">
      <alignment horizontal="right" vertical="center"/>
    </xf>
    <xf numFmtId="0" fontId="2" fillId="0" borderId="13" xfId="0" applyFont="1" applyBorder="1" applyAlignment="1" quotePrefix="1">
      <alignment horizontal="left" vertical="center"/>
    </xf>
    <xf numFmtId="177" fontId="2" fillId="0" borderId="13" xfId="63" applyNumberFormat="1" applyFont="1" applyBorder="1" applyAlignment="1">
      <alignment horizontal="right" vertical="center"/>
    </xf>
    <xf numFmtId="0" fontId="13" fillId="0" borderId="13" xfId="0" applyFont="1" applyBorder="1" applyAlignment="1" quotePrefix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177" fontId="8" fillId="0" borderId="0" xfId="63" applyNumberFormat="1" applyFont="1" applyAlignment="1">
      <alignment horizontal="right" vertical="center"/>
    </xf>
    <xf numFmtId="43" fontId="14" fillId="0" borderId="0" xfId="63" applyFont="1" applyAlignment="1">
      <alignment horizontal="right" vertical="center"/>
    </xf>
    <xf numFmtId="177" fontId="4" fillId="0" borderId="0" xfId="0" applyNumberFormat="1" applyFont="1" applyAlignment="1">
      <alignment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177" fontId="10" fillId="0" borderId="0" xfId="63" applyNumberFormat="1" applyFont="1" applyAlignment="1">
      <alignment horizontal="right" vertical="center"/>
    </xf>
    <xf numFmtId="43" fontId="15" fillId="0" borderId="0" xfId="63" applyFont="1" applyAlignment="1">
      <alignment horizontal="right" vertical="center"/>
    </xf>
    <xf numFmtId="43" fontId="8" fillId="0" borderId="0" xfId="63" applyFont="1" applyAlignment="1">
      <alignment horizontal="right" vertical="center"/>
    </xf>
    <xf numFmtId="177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49" fontId="9" fillId="0" borderId="14" xfId="0" applyNumberFormat="1" applyFont="1" applyBorder="1" applyAlignment="1">
      <alignment horizontal="left" vertical="center"/>
    </xf>
    <xf numFmtId="177" fontId="9" fillId="0" borderId="22" xfId="63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177" fontId="4" fillId="0" borderId="22" xfId="63" applyNumberFormat="1" applyFont="1" applyBorder="1" applyAlignment="1">
      <alignment/>
    </xf>
    <xf numFmtId="177" fontId="4" fillId="0" borderId="15" xfId="63" applyNumberFormat="1" applyFont="1" applyBorder="1" applyAlignment="1">
      <alignment/>
    </xf>
    <xf numFmtId="49" fontId="4" fillId="0" borderId="14" xfId="0" applyNumberFormat="1" applyFont="1" applyBorder="1" applyAlignment="1">
      <alignment horizontal="left" vertical="center"/>
    </xf>
    <xf numFmtId="177" fontId="4" fillId="0" borderId="22" xfId="63" applyNumberFormat="1" applyFont="1" applyBorder="1" applyAlignment="1">
      <alignment horizontal="right" vertical="center"/>
    </xf>
    <xf numFmtId="177" fontId="4" fillId="0" borderId="15" xfId="63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left" vertical="center"/>
    </xf>
    <xf numFmtId="177" fontId="9" fillId="0" borderId="23" xfId="63" applyNumberFormat="1" applyFont="1" applyBorder="1" applyAlignment="1">
      <alignment horizontal="right" vertical="center"/>
    </xf>
    <xf numFmtId="43" fontId="4" fillId="0" borderId="0" xfId="0" applyNumberFormat="1" applyFont="1" applyAlignment="1">
      <alignment/>
    </xf>
    <xf numFmtId="177" fontId="4" fillId="33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177" fontId="4" fillId="0" borderId="13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left" vertical="center"/>
    </xf>
    <xf numFmtId="177" fontId="8" fillId="0" borderId="22" xfId="63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177" fontId="10" fillId="0" borderId="15" xfId="63" applyNumberFormat="1" applyFont="1" applyFill="1" applyBorder="1" applyAlignment="1">
      <alignment horizontal="right" vertical="center"/>
    </xf>
    <xf numFmtId="177" fontId="8" fillId="0" borderId="15" xfId="63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177" fontId="8" fillId="0" borderId="23" xfId="63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43" fontId="10" fillId="0" borderId="0" xfId="0" applyNumberFormat="1" applyFont="1" applyAlignment="1">
      <alignment/>
    </xf>
    <xf numFmtId="43" fontId="4" fillId="0" borderId="0" xfId="63" applyFont="1" applyBorder="1" applyAlignment="1">
      <alignment/>
    </xf>
    <xf numFmtId="43" fontId="4" fillId="0" borderId="15" xfId="63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49" fontId="8" fillId="0" borderId="19" xfId="0" applyNumberFormat="1" applyFont="1" applyBorder="1" applyAlignment="1">
      <alignment horizontal="left" vertical="center"/>
    </xf>
    <xf numFmtId="177" fontId="10" fillId="0" borderId="22" xfId="63" applyNumberFormat="1" applyFont="1" applyBorder="1" applyAlignment="1">
      <alignment/>
    </xf>
    <xf numFmtId="177" fontId="10" fillId="0" borderId="0" xfId="63" applyNumberFormat="1" applyFont="1" applyBorder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6" fillId="0" borderId="21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/>
    </xf>
    <xf numFmtId="182" fontId="10" fillId="0" borderId="0" xfId="63" applyNumberFormat="1" applyFont="1" applyAlignment="1">
      <alignment/>
    </xf>
    <xf numFmtId="177" fontId="10" fillId="0" borderId="21" xfId="63" applyNumberFormat="1" applyFont="1" applyBorder="1" applyAlignment="1">
      <alignment/>
    </xf>
    <xf numFmtId="177" fontId="10" fillId="0" borderId="20" xfId="63" applyNumberFormat="1" applyFont="1" applyBorder="1" applyAlignment="1">
      <alignment/>
    </xf>
    <xf numFmtId="177" fontId="10" fillId="0" borderId="24" xfId="63" applyNumberFormat="1" applyFont="1" applyBorder="1" applyAlignment="1">
      <alignment/>
    </xf>
    <xf numFmtId="0" fontId="10" fillId="0" borderId="14" xfId="0" applyFont="1" applyBorder="1" applyAlignment="1">
      <alignment/>
    </xf>
    <xf numFmtId="177" fontId="10" fillId="0" borderId="15" xfId="63" applyNumberFormat="1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13" xfId="0" applyFont="1" applyBorder="1" applyAlignment="1" quotePrefix="1">
      <alignment horizontal="left" vertical="center" wrapText="1"/>
    </xf>
    <xf numFmtId="177" fontId="8" fillId="0" borderId="13" xfId="63" applyNumberFormat="1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177" fontId="10" fillId="0" borderId="13" xfId="63" applyNumberFormat="1" applyFont="1" applyBorder="1" applyAlignment="1">
      <alignment horizontal="center" vertical="center"/>
    </xf>
    <xf numFmtId="177" fontId="4" fillId="0" borderId="11" xfId="63" applyNumberFormat="1" applyFont="1" applyBorder="1" applyAlignment="1">
      <alignment/>
    </xf>
    <xf numFmtId="177" fontId="4" fillId="0" borderId="12" xfId="63" applyNumberFormat="1" applyFont="1" applyBorder="1" applyAlignment="1">
      <alignment/>
    </xf>
    <xf numFmtId="177" fontId="4" fillId="0" borderId="13" xfId="63" applyNumberFormat="1" applyFont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left" vertical="center"/>
    </xf>
    <xf numFmtId="43" fontId="10" fillId="0" borderId="22" xfId="63" applyFont="1" applyBorder="1" applyAlignment="1">
      <alignment horizontal="right" vertical="center"/>
    </xf>
    <xf numFmtId="43" fontId="10" fillId="0" borderId="0" xfId="63" applyFont="1" applyBorder="1" applyAlignment="1">
      <alignment horizontal="right" vertical="center"/>
    </xf>
    <xf numFmtId="0" fontId="8" fillId="0" borderId="13" xfId="0" applyFont="1" applyBorder="1" applyAlignment="1">
      <alignment wrapText="1"/>
    </xf>
    <xf numFmtId="177" fontId="8" fillId="0" borderId="13" xfId="63" applyNumberFormat="1" applyFont="1" applyBorder="1" applyAlignment="1">
      <alignment vertical="center"/>
    </xf>
    <xf numFmtId="43" fontId="8" fillId="0" borderId="13" xfId="63" applyFont="1" applyBorder="1" applyAlignment="1">
      <alignment vertical="center"/>
    </xf>
    <xf numFmtId="0" fontId="8" fillId="0" borderId="13" xfId="0" applyFont="1" applyBorder="1" applyAlignment="1">
      <alignment horizontal="justify" vertical="justify" wrapText="1"/>
    </xf>
    <xf numFmtId="177" fontId="10" fillId="0" borderId="13" xfId="63" applyNumberFormat="1" applyFont="1" applyBorder="1" applyAlignment="1">
      <alignment vertical="center"/>
    </xf>
    <xf numFmtId="43" fontId="10" fillId="0" borderId="13" xfId="63" applyFont="1" applyBorder="1" applyAlignment="1">
      <alignment vertical="center"/>
    </xf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justify" wrapText="1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9" xfId="0" applyNumberFormat="1" applyFont="1" applyBorder="1" applyAlignment="1">
      <alignment horizontal="justify" vertical="justify" wrapText="1"/>
    </xf>
    <xf numFmtId="49" fontId="9" fillId="0" borderId="20" xfId="0" applyNumberFormat="1" applyFont="1" applyBorder="1" applyAlignment="1">
      <alignment horizontal="justify" vertical="justify" wrapText="1"/>
    </xf>
    <xf numFmtId="49" fontId="9" fillId="0" borderId="24" xfId="0" applyNumberFormat="1" applyFont="1" applyBorder="1" applyAlignment="1">
      <alignment horizontal="justify" vertical="justify" wrapText="1"/>
    </xf>
    <xf numFmtId="49" fontId="9" fillId="0" borderId="16" xfId="0" applyNumberFormat="1" applyFont="1" applyBorder="1" applyAlignment="1">
      <alignment horizontal="justify" vertical="justify" wrapText="1"/>
    </xf>
    <xf numFmtId="49" fontId="9" fillId="0" borderId="17" xfId="0" applyNumberFormat="1" applyFont="1" applyBorder="1" applyAlignment="1">
      <alignment horizontal="justify" vertical="justify" wrapText="1"/>
    </xf>
    <xf numFmtId="49" fontId="9" fillId="0" borderId="18" xfId="0" applyNumberFormat="1" applyFont="1" applyBorder="1" applyAlignment="1">
      <alignment horizontal="justify" vertical="justify" wrapText="1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justify" vertical="justify" wrapText="1"/>
    </xf>
    <xf numFmtId="49" fontId="4" fillId="0" borderId="0" xfId="0" applyNumberFormat="1" applyFont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9" fillId="0" borderId="16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justify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609600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A1" sqref="A1:F3"/>
    </sheetView>
  </sheetViews>
  <sheetFormatPr defaultColWidth="9.140625" defaultRowHeight="12.75"/>
  <cols>
    <col min="1" max="1" width="40.57421875" style="3" bestFit="1" customWidth="1"/>
    <col min="2" max="2" width="10.421875" style="3" customWidth="1"/>
    <col min="3" max="5" width="13.8515625" style="3" customWidth="1"/>
    <col min="6" max="8" width="14.00390625" style="3" customWidth="1"/>
    <col min="9" max="9" width="13.8515625" style="3" customWidth="1"/>
    <col min="10" max="10" width="14.28125" style="3" bestFit="1" customWidth="1"/>
    <col min="11" max="11" width="14.8515625" style="3" customWidth="1"/>
    <col min="12" max="16384" width="9.140625" style="3" customWidth="1"/>
  </cols>
  <sheetData>
    <row r="1" spans="1:6" ht="12.75" customHeight="1">
      <c r="A1" s="180" t="s">
        <v>0</v>
      </c>
      <c r="B1" s="180"/>
      <c r="C1" s="180"/>
      <c r="D1" s="180"/>
      <c r="E1" s="180"/>
      <c r="F1" s="180"/>
    </row>
    <row r="2" spans="1:6" ht="12.75" customHeight="1">
      <c r="A2" s="180"/>
      <c r="B2" s="180"/>
      <c r="C2" s="180"/>
      <c r="D2" s="180"/>
      <c r="E2" s="180"/>
      <c r="F2" s="180"/>
    </row>
    <row r="3" spans="1:6" ht="12.75" customHeight="1">
      <c r="A3" s="180"/>
      <c r="B3" s="180"/>
      <c r="C3" s="180"/>
      <c r="D3" s="180"/>
      <c r="E3" s="180"/>
      <c r="F3" s="180"/>
    </row>
    <row r="4" ht="12.75"/>
    <row r="5" spans="1:11" ht="15.75">
      <c r="A5" s="4" t="s">
        <v>1</v>
      </c>
      <c r="K5" s="39" t="s">
        <v>438</v>
      </c>
    </row>
    <row r="6" spans="1:11" ht="15.75">
      <c r="A6" s="181" t="s">
        <v>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="1" customFormat="1" ht="12"/>
    <row r="8" spans="1:11" ht="21">
      <c r="A8" s="48" t="s">
        <v>3</v>
      </c>
      <c r="B8" s="6"/>
      <c r="C8" s="6"/>
      <c r="D8" s="6"/>
      <c r="E8" s="7"/>
      <c r="F8" s="8" t="s">
        <v>4</v>
      </c>
      <c r="G8" s="8" t="s">
        <v>5</v>
      </c>
      <c r="H8" s="8" t="s">
        <v>6</v>
      </c>
      <c r="I8" s="40" t="s">
        <v>7</v>
      </c>
      <c r="J8" s="8" t="s">
        <v>8</v>
      </c>
      <c r="K8" s="8" t="s">
        <v>9</v>
      </c>
    </row>
    <row r="9" spans="1:11" ht="12.75">
      <c r="A9" s="48" t="s">
        <v>10</v>
      </c>
      <c r="B9" s="9"/>
      <c r="C9" s="9"/>
      <c r="D9" s="9"/>
      <c r="E9" s="10"/>
      <c r="F9" s="11">
        <v>1170911500</v>
      </c>
      <c r="G9" s="11">
        <v>1173724920.31</v>
      </c>
      <c r="H9" s="11">
        <v>430371676.99</v>
      </c>
      <c r="I9" s="11">
        <f>SUM(I10:I15)</f>
        <v>293087279.45</v>
      </c>
      <c r="J9" s="11">
        <v>522243893.95</v>
      </c>
      <c r="K9" s="11">
        <v>651481026.36</v>
      </c>
    </row>
    <row r="10" spans="1:11" ht="12.75">
      <c r="A10" s="49" t="s">
        <v>195</v>
      </c>
      <c r="B10" s="13"/>
      <c r="C10" s="13"/>
      <c r="D10" s="13"/>
      <c r="E10" s="14"/>
      <c r="F10" s="15">
        <v>320597000</v>
      </c>
      <c r="G10" s="15">
        <v>320597000</v>
      </c>
      <c r="H10" s="15">
        <v>117191792</v>
      </c>
      <c r="I10" s="41">
        <v>108864153.19</v>
      </c>
      <c r="J10" s="15">
        <v>157599408.03</v>
      </c>
      <c r="K10" s="15">
        <v>162997591.97</v>
      </c>
    </row>
    <row r="11" spans="1:11" ht="12.75">
      <c r="A11" s="50" t="s">
        <v>196</v>
      </c>
      <c r="B11" s="6"/>
      <c r="C11" s="6"/>
      <c r="D11" s="6"/>
      <c r="E11" s="7"/>
      <c r="F11" s="15">
        <v>72723300</v>
      </c>
      <c r="G11" s="15">
        <v>72723300</v>
      </c>
      <c r="H11" s="15">
        <v>24560233.44</v>
      </c>
      <c r="I11" s="41">
        <v>12180767.4</v>
      </c>
      <c r="J11" s="15">
        <v>19211864.86</v>
      </c>
      <c r="K11" s="15">
        <v>53511435.14</v>
      </c>
    </row>
    <row r="12" spans="1:11" ht="12.75">
      <c r="A12" s="49" t="s">
        <v>11</v>
      </c>
      <c r="B12" s="13"/>
      <c r="C12" s="13"/>
      <c r="D12" s="13"/>
      <c r="E12" s="14"/>
      <c r="F12" s="15">
        <v>19363000</v>
      </c>
      <c r="G12" s="15">
        <v>19363000.31</v>
      </c>
      <c r="H12" s="15">
        <v>6810270.27</v>
      </c>
      <c r="I12" s="41">
        <v>11943821.94</v>
      </c>
      <c r="J12" s="15">
        <v>16068094.73</v>
      </c>
      <c r="K12" s="15">
        <v>3294905.58</v>
      </c>
    </row>
    <row r="13" spans="1:11" ht="12.75">
      <c r="A13" s="50" t="s">
        <v>12</v>
      </c>
      <c r="B13" s="6"/>
      <c r="C13" s="6"/>
      <c r="D13" s="6"/>
      <c r="E13" s="7"/>
      <c r="F13" s="15">
        <v>126233000</v>
      </c>
      <c r="G13" s="15">
        <v>126233000</v>
      </c>
      <c r="H13" s="15">
        <v>42085560</v>
      </c>
      <c r="I13" s="41">
        <v>22210715.93</v>
      </c>
      <c r="J13" s="15">
        <v>43924715.97</v>
      </c>
      <c r="K13" s="15">
        <v>82308284.03</v>
      </c>
    </row>
    <row r="14" spans="1:11" ht="12.75">
      <c r="A14" s="49" t="s">
        <v>13</v>
      </c>
      <c r="B14" s="13"/>
      <c r="C14" s="13"/>
      <c r="D14" s="13"/>
      <c r="E14" s="14"/>
      <c r="F14" s="15">
        <v>620608000</v>
      </c>
      <c r="G14" s="15">
        <v>623421420</v>
      </c>
      <c r="H14" s="15">
        <v>235955260</v>
      </c>
      <c r="I14" s="41">
        <v>135134669.28</v>
      </c>
      <c r="J14" s="15">
        <v>278428075.8</v>
      </c>
      <c r="K14" s="15">
        <v>344993344.2</v>
      </c>
    </row>
    <row r="15" spans="1:11" ht="12.75">
      <c r="A15" s="50" t="s">
        <v>14</v>
      </c>
      <c r="B15" s="6"/>
      <c r="C15" s="6"/>
      <c r="D15" s="6"/>
      <c r="E15" s="7"/>
      <c r="F15" s="15">
        <v>11387200</v>
      </c>
      <c r="G15" s="15">
        <v>11387200</v>
      </c>
      <c r="H15" s="15">
        <v>3768561.28</v>
      </c>
      <c r="I15" s="41">
        <v>2753151.71</v>
      </c>
      <c r="J15" s="15">
        <v>7011734.56</v>
      </c>
      <c r="K15" s="15">
        <v>4375465.44</v>
      </c>
    </row>
    <row r="16" spans="1:11" ht="12.75">
      <c r="A16" s="48" t="s">
        <v>15</v>
      </c>
      <c r="B16" s="9"/>
      <c r="C16" s="9"/>
      <c r="D16" s="9"/>
      <c r="E16" s="10"/>
      <c r="F16" s="11">
        <v>2091000</v>
      </c>
      <c r="G16" s="11">
        <v>2854760.41</v>
      </c>
      <c r="H16" s="11">
        <v>1460560.41</v>
      </c>
      <c r="I16" s="11">
        <f>SUM(I17:I19)</f>
        <v>1401789.2799999998</v>
      </c>
      <c r="J16" s="11">
        <v>2660465.86</v>
      </c>
      <c r="K16" s="11">
        <v>194294.55</v>
      </c>
    </row>
    <row r="17" spans="1:11" ht="12.75">
      <c r="A17" s="50" t="s">
        <v>402</v>
      </c>
      <c r="B17" s="9"/>
      <c r="C17" s="9"/>
      <c r="D17" s="9"/>
      <c r="E17" s="10"/>
      <c r="F17" s="11"/>
      <c r="G17" s="41"/>
      <c r="H17" s="41"/>
      <c r="I17" s="41">
        <v>0</v>
      </c>
      <c r="J17" s="41"/>
      <c r="K17" s="11"/>
    </row>
    <row r="18" spans="1:11" ht="12.75">
      <c r="A18" s="50" t="s">
        <v>16</v>
      </c>
      <c r="B18" s="6"/>
      <c r="C18" s="6"/>
      <c r="D18" s="6"/>
      <c r="E18" s="7"/>
      <c r="F18" s="15">
        <v>2091000</v>
      </c>
      <c r="G18" s="15">
        <v>2091000</v>
      </c>
      <c r="H18" s="15">
        <v>696800</v>
      </c>
      <c r="I18" s="41">
        <v>1223751.17</v>
      </c>
      <c r="J18" s="15">
        <v>2382427.75</v>
      </c>
      <c r="K18" s="15">
        <v>-291427.75</v>
      </c>
    </row>
    <row r="19" spans="1:11" ht="12.75">
      <c r="A19" s="50" t="s">
        <v>17</v>
      </c>
      <c r="B19" s="6"/>
      <c r="C19" s="6"/>
      <c r="D19" s="6"/>
      <c r="E19" s="7"/>
      <c r="F19" s="15">
        <v>0</v>
      </c>
      <c r="G19" s="15">
        <v>763760.41</v>
      </c>
      <c r="H19" s="15">
        <v>763760.41</v>
      </c>
      <c r="I19" s="41">
        <v>178038.11</v>
      </c>
      <c r="J19" s="15">
        <v>278038.11</v>
      </c>
      <c r="K19" s="15">
        <v>485722.3</v>
      </c>
    </row>
    <row r="20" spans="1:11" ht="12.75">
      <c r="A20" s="51" t="s">
        <v>18</v>
      </c>
      <c r="B20" s="17"/>
      <c r="C20" s="17"/>
      <c r="D20" s="17"/>
      <c r="E20" s="18"/>
      <c r="F20" s="19">
        <v>80361000</v>
      </c>
      <c r="G20" s="19">
        <v>80361000</v>
      </c>
      <c r="H20" s="19">
        <v>31799000</v>
      </c>
      <c r="I20" s="11">
        <v>17127553.48</v>
      </c>
      <c r="J20" s="19">
        <v>37453738.81</v>
      </c>
      <c r="K20" s="19">
        <v>42907261.19</v>
      </c>
    </row>
    <row r="21" spans="1:11" ht="12.75">
      <c r="A21" s="48" t="s">
        <v>19</v>
      </c>
      <c r="B21" s="9"/>
      <c r="C21" s="9"/>
      <c r="D21" s="9"/>
      <c r="E21" s="10"/>
      <c r="F21" s="11">
        <v>107358500</v>
      </c>
      <c r="G21" s="11">
        <v>107358500</v>
      </c>
      <c r="H21" s="11">
        <v>35743933.24</v>
      </c>
      <c r="I21" s="11">
        <f>SUM(I22:I25)</f>
        <v>15016559.12</v>
      </c>
      <c r="J21" s="11">
        <v>23124294.52</v>
      </c>
      <c r="K21" s="11">
        <v>84234205.48</v>
      </c>
    </row>
    <row r="22" spans="1:11" ht="12.75">
      <c r="A22" s="50" t="s">
        <v>394</v>
      </c>
      <c r="B22" s="9"/>
      <c r="C22" s="9"/>
      <c r="D22" s="9"/>
      <c r="E22" s="10"/>
      <c r="F22" s="15">
        <v>710000</v>
      </c>
      <c r="G22" s="15">
        <v>710000</v>
      </c>
      <c r="H22" s="15">
        <v>193500</v>
      </c>
      <c r="I22" s="41">
        <v>148184.34</v>
      </c>
      <c r="J22" s="15">
        <v>148184.34</v>
      </c>
      <c r="K22" s="15">
        <v>561815.66</v>
      </c>
    </row>
    <row r="23" spans="1:11" ht="12.75">
      <c r="A23" s="50" t="s">
        <v>395</v>
      </c>
      <c r="B23" s="9"/>
      <c r="C23" s="9"/>
      <c r="D23" s="9"/>
      <c r="E23" s="10"/>
      <c r="F23" s="15">
        <v>102155500</v>
      </c>
      <c r="G23" s="15">
        <v>102155500</v>
      </c>
      <c r="H23" s="15">
        <v>34051833.24</v>
      </c>
      <c r="I23" s="41">
        <v>14458560.09</v>
      </c>
      <c r="J23" s="15">
        <v>22323670.81</v>
      </c>
      <c r="K23" s="15">
        <v>79831829.19</v>
      </c>
    </row>
    <row r="24" spans="1:11" ht="12.75">
      <c r="A24" s="50" t="s">
        <v>20</v>
      </c>
      <c r="B24" s="9"/>
      <c r="C24" s="9"/>
      <c r="D24" s="9"/>
      <c r="E24" s="10"/>
      <c r="F24" s="15">
        <v>2713000</v>
      </c>
      <c r="G24" s="15">
        <v>2713000</v>
      </c>
      <c r="H24" s="15">
        <v>905000</v>
      </c>
      <c r="I24" s="41">
        <v>173125.34</v>
      </c>
      <c r="J24" s="15">
        <v>313618.48</v>
      </c>
      <c r="K24" s="15">
        <v>2399381.52</v>
      </c>
    </row>
    <row r="25" spans="1:11" ht="12.75">
      <c r="A25" s="50" t="s">
        <v>21</v>
      </c>
      <c r="B25" s="9"/>
      <c r="C25" s="9"/>
      <c r="D25" s="9"/>
      <c r="E25" s="10"/>
      <c r="F25" s="15">
        <v>1780000</v>
      </c>
      <c r="G25" s="15">
        <v>1780000</v>
      </c>
      <c r="H25" s="15">
        <v>593600</v>
      </c>
      <c r="I25" s="41">
        <v>236689.35</v>
      </c>
      <c r="J25" s="15">
        <v>338820.89</v>
      </c>
      <c r="K25" s="15">
        <v>1441179.11</v>
      </c>
    </row>
    <row r="26" spans="1:11" ht="12.75">
      <c r="A26" s="48" t="s">
        <v>22</v>
      </c>
      <c r="B26" s="9"/>
      <c r="C26" s="9"/>
      <c r="D26" s="9"/>
      <c r="E26" s="10"/>
      <c r="F26" s="19">
        <v>1200000000</v>
      </c>
      <c r="G26" s="11">
        <v>1203577180.72</v>
      </c>
      <c r="H26" s="11">
        <v>435777170.64</v>
      </c>
      <c r="I26" s="11">
        <f>I9+I16-I20+I21</f>
        <v>292378074.36999995</v>
      </c>
      <c r="J26" s="11">
        <v>510574915.52</v>
      </c>
      <c r="K26" s="11">
        <v>693002265.2</v>
      </c>
    </row>
    <row r="27" spans="1:11" ht="12.75">
      <c r="A27" s="16" t="s">
        <v>23</v>
      </c>
      <c r="B27" s="6"/>
      <c r="C27" s="6"/>
      <c r="D27" s="6"/>
      <c r="E27" s="7"/>
      <c r="F27" s="15">
        <v>0</v>
      </c>
      <c r="G27" s="15">
        <v>0</v>
      </c>
      <c r="H27" s="15">
        <v>0</v>
      </c>
      <c r="I27" s="41">
        <v>0</v>
      </c>
      <c r="J27" s="15">
        <v>0</v>
      </c>
      <c r="K27" s="15">
        <v>0</v>
      </c>
    </row>
    <row r="28" spans="1:11" ht="12.75">
      <c r="A28" s="48" t="s">
        <v>24</v>
      </c>
      <c r="B28" s="9"/>
      <c r="C28" s="9"/>
      <c r="D28" s="9"/>
      <c r="E28" s="10"/>
      <c r="F28" s="11">
        <v>1200000000</v>
      </c>
      <c r="G28" s="11">
        <v>1203577180.72</v>
      </c>
      <c r="H28" s="11">
        <v>435777170.64</v>
      </c>
      <c r="I28" s="11">
        <f>I26</f>
        <v>292378074.36999995</v>
      </c>
      <c r="J28" s="11">
        <v>510574915.52</v>
      </c>
      <c r="K28" s="11">
        <v>693002265.2</v>
      </c>
    </row>
    <row r="29" spans="1:11" ht="12.75">
      <c r="A29" s="52" t="s">
        <v>25</v>
      </c>
      <c r="B29" s="21"/>
      <c r="C29" s="21"/>
      <c r="D29" s="21"/>
      <c r="E29" s="22"/>
      <c r="F29" s="19">
        <v>0</v>
      </c>
      <c r="G29" s="19">
        <v>0</v>
      </c>
      <c r="H29" s="19">
        <v>0</v>
      </c>
      <c r="I29" s="11">
        <v>0</v>
      </c>
      <c r="J29" s="19">
        <v>0</v>
      </c>
      <c r="K29" s="19">
        <v>0</v>
      </c>
    </row>
    <row r="30" spans="1:11" ht="12.75">
      <c r="A30" s="20" t="s">
        <v>26</v>
      </c>
      <c r="B30" s="21"/>
      <c r="C30" s="21"/>
      <c r="D30" s="21"/>
      <c r="E30" s="22"/>
      <c r="F30" s="11">
        <v>1200000000</v>
      </c>
      <c r="G30" s="11">
        <v>1203577180.72</v>
      </c>
      <c r="H30" s="11">
        <v>435777170.64</v>
      </c>
      <c r="I30" s="11">
        <f>I28</f>
        <v>292378074.36999995</v>
      </c>
      <c r="J30" s="11">
        <v>510574915.52</v>
      </c>
      <c r="K30" s="11"/>
    </row>
    <row r="31" spans="1:11" s="2" customFormat="1" ht="8.25">
      <c r="A31" s="23"/>
      <c r="B31" s="24"/>
      <c r="C31" s="24"/>
      <c r="D31" s="24"/>
      <c r="E31" s="24"/>
      <c r="F31" s="25"/>
      <c r="G31" s="25"/>
      <c r="H31" s="25"/>
      <c r="I31" s="42"/>
      <c r="J31" s="25"/>
      <c r="K31" s="43"/>
    </row>
    <row r="32" spans="1:11" ht="12.75">
      <c r="A32" s="26" t="s">
        <v>27</v>
      </c>
      <c r="B32" s="27"/>
      <c r="C32" s="27"/>
      <c r="D32" s="27"/>
      <c r="E32" s="27"/>
      <c r="F32" s="28"/>
      <c r="G32" s="28">
        <f>SUM(G33)</f>
        <v>75937758.38</v>
      </c>
      <c r="H32" s="28"/>
      <c r="I32" s="28"/>
      <c r="J32" s="28">
        <f>SUM(J33)</f>
        <v>75937758.38</v>
      </c>
      <c r="K32" s="44"/>
    </row>
    <row r="33" spans="1:11" ht="12.75">
      <c r="A33" s="12" t="s">
        <v>28</v>
      </c>
      <c r="B33" s="17"/>
      <c r="C33" s="17"/>
      <c r="D33" s="17"/>
      <c r="E33" s="17"/>
      <c r="F33" s="29"/>
      <c r="G33" s="30">
        <v>75937758.38</v>
      </c>
      <c r="H33" s="29"/>
      <c r="I33" s="29"/>
      <c r="J33" s="29">
        <f>G33</f>
        <v>75937758.38</v>
      </c>
      <c r="K33" s="45"/>
    </row>
    <row r="34" spans="1:11" ht="12.75">
      <c r="A34" s="31" t="s">
        <v>29</v>
      </c>
      <c r="B34" s="21"/>
      <c r="C34" s="21"/>
      <c r="D34" s="21"/>
      <c r="E34" s="21"/>
      <c r="F34" s="32">
        <v>0</v>
      </c>
      <c r="G34" s="33">
        <v>0</v>
      </c>
      <c r="H34" s="32">
        <v>0</v>
      </c>
      <c r="I34" s="32">
        <v>0</v>
      </c>
      <c r="J34" s="32">
        <v>0</v>
      </c>
      <c r="K34" s="46">
        <v>0</v>
      </c>
    </row>
    <row r="35" spans="1:11" ht="12.75">
      <c r="A35" s="34" t="s">
        <v>30</v>
      </c>
      <c r="B35" s="6"/>
      <c r="C35" s="6"/>
      <c r="D35" s="6"/>
      <c r="E35" s="6"/>
      <c r="F35" s="35">
        <f>F30</f>
        <v>1200000000</v>
      </c>
      <c r="G35" s="35">
        <f>SUM(G30+G32)</f>
        <v>1279514939.1</v>
      </c>
      <c r="H35" s="35">
        <f>H30</f>
        <v>435777170.64</v>
      </c>
      <c r="I35" s="47">
        <f>I30+I32</f>
        <v>292378074.36999995</v>
      </c>
      <c r="J35" s="47">
        <f>J30</f>
        <v>510574915.52</v>
      </c>
      <c r="K35" s="47">
        <f>K28</f>
        <v>693002265.2</v>
      </c>
    </row>
    <row r="37" spans="1:11" ht="21">
      <c r="A37" s="5" t="s">
        <v>31</v>
      </c>
      <c r="B37" s="7"/>
      <c r="C37" s="8" t="s">
        <v>32</v>
      </c>
      <c r="D37" s="8" t="s">
        <v>33</v>
      </c>
      <c r="E37" s="8" t="s">
        <v>34</v>
      </c>
      <c r="F37" s="8" t="s">
        <v>35</v>
      </c>
      <c r="G37" s="8" t="s">
        <v>36</v>
      </c>
      <c r="H37" s="8" t="s">
        <v>37</v>
      </c>
      <c r="I37" s="8" t="s">
        <v>38</v>
      </c>
      <c r="J37" s="8" t="s">
        <v>39</v>
      </c>
      <c r="K37" s="8" t="s">
        <v>40</v>
      </c>
    </row>
    <row r="38" spans="1:11" ht="12.75">
      <c r="A38" s="5" t="s">
        <v>41</v>
      </c>
      <c r="B38" s="36"/>
      <c r="C38" s="19">
        <v>1029863900</v>
      </c>
      <c r="D38" s="19">
        <v>53605495.34</v>
      </c>
      <c r="E38" s="19">
        <v>1083469395.34</v>
      </c>
      <c r="F38" s="19">
        <v>554361337.65</v>
      </c>
      <c r="G38" s="19">
        <v>305351085.07</v>
      </c>
      <c r="H38" s="19">
        <v>255546500.44</v>
      </c>
      <c r="I38" s="19">
        <v>529108057.69</v>
      </c>
      <c r="J38" s="19">
        <v>249010252.58</v>
      </c>
      <c r="K38" s="19">
        <v>49804584.63</v>
      </c>
    </row>
    <row r="39" spans="1:11" ht="12.75">
      <c r="A39" s="16" t="s">
        <v>42</v>
      </c>
      <c r="B39" s="37"/>
      <c r="C39" s="15">
        <v>484642100</v>
      </c>
      <c r="D39" s="15">
        <v>7144964.7</v>
      </c>
      <c r="E39" s="15">
        <v>491787064.7</v>
      </c>
      <c r="F39" s="15">
        <v>152330682.74</v>
      </c>
      <c r="G39" s="15">
        <v>152181083.27</v>
      </c>
      <c r="H39" s="15">
        <v>120410386.27</v>
      </c>
      <c r="I39" s="15">
        <v>339456381.96</v>
      </c>
      <c r="J39" s="15">
        <v>149599.47</v>
      </c>
      <c r="K39" s="15">
        <v>31770697</v>
      </c>
    </row>
    <row r="40" spans="1:11" ht="12.75">
      <c r="A40" s="16" t="s">
        <v>43</v>
      </c>
      <c r="B40" s="37"/>
      <c r="C40" s="15">
        <v>6000100</v>
      </c>
      <c r="D40" s="15">
        <v>0</v>
      </c>
      <c r="E40" s="15">
        <v>6000100</v>
      </c>
      <c r="F40" s="15">
        <v>1309354.67</v>
      </c>
      <c r="G40" s="15">
        <v>1309354.67</v>
      </c>
      <c r="H40" s="15">
        <v>1309354.67</v>
      </c>
      <c r="I40" s="15">
        <v>4690745.33</v>
      </c>
      <c r="J40" s="15">
        <v>0</v>
      </c>
      <c r="K40" s="15">
        <v>0</v>
      </c>
    </row>
    <row r="41" spans="1:11" ht="12.75">
      <c r="A41" s="16" t="s">
        <v>44</v>
      </c>
      <c r="B41" s="37"/>
      <c r="C41" s="15">
        <v>539221700</v>
      </c>
      <c r="D41" s="15">
        <v>46460530.64</v>
      </c>
      <c r="E41" s="15">
        <v>585682230.64</v>
      </c>
      <c r="F41" s="15">
        <v>400721300.24</v>
      </c>
      <c r="G41" s="15">
        <v>151860647.13</v>
      </c>
      <c r="H41" s="15">
        <v>133826759.5</v>
      </c>
      <c r="I41" s="15">
        <v>184960930.4</v>
      </c>
      <c r="J41" s="15">
        <v>248860653.11</v>
      </c>
      <c r="K41" s="15">
        <v>18033887.63</v>
      </c>
    </row>
    <row r="42" spans="1:11" ht="12.75">
      <c r="A42" s="5" t="s">
        <v>45</v>
      </c>
      <c r="B42" s="36"/>
      <c r="C42" s="19">
        <v>26143200</v>
      </c>
      <c r="D42" s="19">
        <v>25739323.76</v>
      </c>
      <c r="E42" s="19">
        <v>51882523.76</v>
      </c>
      <c r="F42" s="19">
        <v>21254467.39</v>
      </c>
      <c r="G42" s="19">
        <v>9799955.41</v>
      </c>
      <c r="H42" s="19">
        <v>8739972.74</v>
      </c>
      <c r="I42" s="19">
        <v>30628056.37</v>
      </c>
      <c r="J42" s="19">
        <v>11454511.98</v>
      </c>
      <c r="K42" s="19">
        <v>1059982.67</v>
      </c>
    </row>
    <row r="43" spans="1:11" ht="12.75">
      <c r="A43" s="16" t="s">
        <v>46</v>
      </c>
      <c r="B43" s="37"/>
      <c r="C43" s="15">
        <v>19143100</v>
      </c>
      <c r="D43" s="15">
        <v>25739323.76</v>
      </c>
      <c r="E43" s="15">
        <v>44882423.76</v>
      </c>
      <c r="F43" s="15">
        <v>19229735.3</v>
      </c>
      <c r="G43" s="15">
        <v>7775223.32</v>
      </c>
      <c r="H43" s="15">
        <v>6715240.65</v>
      </c>
      <c r="I43" s="15">
        <v>25652688.46</v>
      </c>
      <c r="J43" s="15">
        <v>11454511.98</v>
      </c>
      <c r="K43" s="15">
        <v>1059982.67</v>
      </c>
    </row>
    <row r="44" spans="1:11" ht="12.75">
      <c r="A44" s="16" t="s">
        <v>396</v>
      </c>
      <c r="B44" s="37"/>
      <c r="C44" s="15">
        <v>7000100</v>
      </c>
      <c r="D44" s="15">
        <v>0</v>
      </c>
      <c r="E44" s="15">
        <v>7000100</v>
      </c>
      <c r="F44" s="15">
        <v>2024732.09</v>
      </c>
      <c r="G44" s="15">
        <v>2024732.09</v>
      </c>
      <c r="H44" s="15">
        <v>2024732.09</v>
      </c>
      <c r="I44" s="15">
        <v>4975367.91</v>
      </c>
      <c r="J44" s="15">
        <v>0</v>
      </c>
      <c r="K44" s="15">
        <v>0</v>
      </c>
    </row>
    <row r="45" spans="1:11" ht="12.75">
      <c r="A45" s="5" t="s">
        <v>47</v>
      </c>
      <c r="B45" s="36"/>
      <c r="C45" s="19">
        <v>41867800</v>
      </c>
      <c r="D45" s="19">
        <v>0</v>
      </c>
      <c r="E45" s="19">
        <v>41867800</v>
      </c>
      <c r="F45" s="19">
        <v>0</v>
      </c>
      <c r="G45" s="19">
        <v>0</v>
      </c>
      <c r="H45" s="19">
        <v>0</v>
      </c>
      <c r="I45" s="19"/>
      <c r="J45" s="19">
        <v>0</v>
      </c>
      <c r="K45" s="19">
        <v>0</v>
      </c>
    </row>
    <row r="46" spans="1:11" ht="12.75">
      <c r="A46" s="16" t="s">
        <v>48</v>
      </c>
      <c r="B46" s="37"/>
      <c r="C46" s="15">
        <v>102125100</v>
      </c>
      <c r="D46" s="15">
        <v>170120</v>
      </c>
      <c r="E46" s="15">
        <v>102295220</v>
      </c>
      <c r="F46" s="15">
        <v>30485944.21</v>
      </c>
      <c r="G46" s="15">
        <v>29118345.07</v>
      </c>
      <c r="H46" s="15">
        <v>22249799.88</v>
      </c>
      <c r="I46" s="15">
        <v>71809275.79</v>
      </c>
      <c r="J46" s="15">
        <v>1367599.14</v>
      </c>
      <c r="K46" s="15">
        <v>6868545.19</v>
      </c>
    </row>
    <row r="47" spans="1:11" ht="12.75">
      <c r="A47" s="5" t="s">
        <v>49</v>
      </c>
      <c r="B47" s="36"/>
      <c r="C47" s="19">
        <v>1200000000</v>
      </c>
      <c r="D47" s="19">
        <v>79514939.1</v>
      </c>
      <c r="E47" s="19">
        <v>1279514939.1</v>
      </c>
      <c r="F47" s="19">
        <v>606101749.25</v>
      </c>
      <c r="G47" s="19">
        <v>344269385.55</v>
      </c>
      <c r="H47" s="19">
        <v>286536273.06</v>
      </c>
      <c r="I47" s="19">
        <v>631545389.85</v>
      </c>
      <c r="J47" s="19">
        <v>261832363.7</v>
      </c>
      <c r="K47" s="19">
        <v>57733112.49</v>
      </c>
    </row>
    <row r="48" spans="1:11" ht="12.75">
      <c r="A48" s="16" t="s">
        <v>50</v>
      </c>
      <c r="B48" s="37"/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11" ht="12.75">
      <c r="A49" s="5" t="s">
        <v>51</v>
      </c>
      <c r="B49" s="36"/>
      <c r="C49" s="19">
        <v>1200000000</v>
      </c>
      <c r="D49" s="19">
        <v>79514939.1</v>
      </c>
      <c r="E49" s="19">
        <v>1279514939.1</v>
      </c>
      <c r="F49" s="19">
        <v>606101749.25</v>
      </c>
      <c r="G49" s="19">
        <v>344269385.55</v>
      </c>
      <c r="H49" s="19">
        <v>286536273.06</v>
      </c>
      <c r="I49" s="19">
        <v>631545389.85</v>
      </c>
      <c r="J49" s="19">
        <v>261832363.7</v>
      </c>
      <c r="K49" s="19">
        <v>57733112.49</v>
      </c>
    </row>
    <row r="50" spans="1:11" ht="12.75">
      <c r="A50" s="5" t="s">
        <v>52</v>
      </c>
      <c r="B50" s="36"/>
      <c r="C50" s="19">
        <v>0</v>
      </c>
      <c r="D50" s="19">
        <v>0</v>
      </c>
      <c r="E50" s="19">
        <v>0</v>
      </c>
      <c r="F50" s="19">
        <v>0</v>
      </c>
      <c r="G50" s="19" t="s">
        <v>441</v>
      </c>
      <c r="H50" s="19">
        <v>0</v>
      </c>
      <c r="I50" s="19">
        <v>0</v>
      </c>
      <c r="J50" s="19">
        <v>0</v>
      </c>
      <c r="K50" s="19">
        <v>0</v>
      </c>
    </row>
    <row r="51" spans="1:11" ht="12.75">
      <c r="A51" s="5" t="s">
        <v>53</v>
      </c>
      <c r="B51" s="36"/>
      <c r="C51" s="19">
        <v>1200000000</v>
      </c>
      <c r="D51" s="19">
        <v>79514939.1</v>
      </c>
      <c r="E51" s="19">
        <v>1279514939.1</v>
      </c>
      <c r="F51" s="19">
        <v>606101749.25</v>
      </c>
      <c r="G51" s="19" t="s">
        <v>442</v>
      </c>
      <c r="H51" s="19">
        <v>286536273.06</v>
      </c>
      <c r="I51" s="19">
        <v>631545389.85</v>
      </c>
      <c r="J51" s="19">
        <v>261832363.7</v>
      </c>
      <c r="K51" s="19">
        <v>57733112.49</v>
      </c>
    </row>
    <row r="52" ht="12.75">
      <c r="K52" s="54"/>
    </row>
    <row r="53" spans="1:11" ht="12.75">
      <c r="A53" s="53" t="s">
        <v>54</v>
      </c>
      <c r="D53" s="183" t="s">
        <v>376</v>
      </c>
      <c r="E53" s="183"/>
      <c r="F53" s="183"/>
      <c r="G53" s="166"/>
      <c r="H53" s="179" t="s">
        <v>55</v>
      </c>
      <c r="I53" s="179"/>
      <c r="J53" s="179"/>
      <c r="K53" s="179"/>
    </row>
    <row r="54" spans="1:11" ht="12.75">
      <c r="A54" s="38" t="s">
        <v>56</v>
      </c>
      <c r="D54" s="183" t="s">
        <v>374</v>
      </c>
      <c r="E54" s="183"/>
      <c r="F54" s="183"/>
      <c r="G54" s="166"/>
      <c r="H54" s="177" t="s">
        <v>368</v>
      </c>
      <c r="I54" s="177"/>
      <c r="J54" s="177"/>
      <c r="K54" s="177"/>
    </row>
    <row r="55" spans="4:11" ht="12.75">
      <c r="D55" s="167"/>
      <c r="E55" s="167" t="s">
        <v>375</v>
      </c>
      <c r="F55" s="167"/>
      <c r="G55" s="167"/>
      <c r="H55" s="178" t="s">
        <v>57</v>
      </c>
      <c r="I55" s="178"/>
      <c r="J55" s="178"/>
      <c r="K55" s="178"/>
    </row>
  </sheetData>
  <sheetProtection/>
  <mergeCells count="7">
    <mergeCell ref="H54:K54"/>
    <mergeCell ref="H55:K55"/>
    <mergeCell ref="H53:K53"/>
    <mergeCell ref="A1:F3"/>
    <mergeCell ref="A6:K6"/>
    <mergeCell ref="D53:F53"/>
    <mergeCell ref="D54:F5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6.140625" style="3" customWidth="1"/>
    <col min="2" max="2" width="6.8515625" style="3" customWidth="1"/>
    <col min="3" max="3" width="32.140625" style="3" customWidth="1"/>
    <col min="4" max="4" width="14.28125" style="3" bestFit="1" customWidth="1"/>
    <col min="5" max="5" width="17.00390625" style="3" customWidth="1"/>
    <col min="6" max="6" width="15.140625" style="3" bestFit="1" customWidth="1"/>
    <col min="7" max="7" width="14.28125" style="3" bestFit="1" customWidth="1"/>
    <col min="8" max="9" width="14.140625" style="3" bestFit="1" customWidth="1"/>
    <col min="10" max="10" width="13.7109375" style="3" bestFit="1" customWidth="1"/>
    <col min="11" max="16384" width="9.140625" style="3" customWidth="1"/>
  </cols>
  <sheetData>
    <row r="1" spans="1:6" ht="12.75" customHeight="1">
      <c r="A1" s="180" t="s">
        <v>0</v>
      </c>
      <c r="B1" s="180"/>
      <c r="C1" s="180"/>
      <c r="D1" s="180"/>
      <c r="E1" s="180"/>
      <c r="F1" s="180"/>
    </row>
    <row r="2" spans="1:6" ht="12.75" customHeight="1">
      <c r="A2" s="180"/>
      <c r="B2" s="180"/>
      <c r="C2" s="180"/>
      <c r="D2" s="180"/>
      <c r="E2" s="180"/>
      <c r="F2" s="180"/>
    </row>
    <row r="3" spans="1:6" ht="12.75" customHeight="1">
      <c r="A3" s="180"/>
      <c r="B3" s="180"/>
      <c r="C3" s="180"/>
      <c r="D3" s="180"/>
      <c r="E3" s="180"/>
      <c r="F3" s="180"/>
    </row>
    <row r="4" ht="12.75" customHeight="1"/>
    <row r="5" spans="1:10" ht="15.75">
      <c r="A5" s="4" t="s">
        <v>1</v>
      </c>
      <c r="I5" s="190" t="s">
        <v>438</v>
      </c>
      <c r="J5" s="190"/>
    </row>
    <row r="6" spans="1:10" ht="15.75">
      <c r="A6" s="181" t="s">
        <v>58</v>
      </c>
      <c r="B6" s="182"/>
      <c r="C6" s="182"/>
      <c r="D6" s="182"/>
      <c r="E6" s="182"/>
      <c r="F6" s="182"/>
      <c r="G6" s="182"/>
      <c r="H6" s="182"/>
      <c r="I6" s="182"/>
      <c r="J6" s="182"/>
    </row>
    <row r="8" spans="1:10" ht="21">
      <c r="A8" s="8" t="s">
        <v>59</v>
      </c>
      <c r="B8" s="8" t="s">
        <v>60</v>
      </c>
      <c r="C8" s="8" t="s">
        <v>61</v>
      </c>
      <c r="D8" s="8" t="s">
        <v>62</v>
      </c>
      <c r="E8" s="8" t="s">
        <v>63</v>
      </c>
      <c r="F8" s="8" t="s">
        <v>34</v>
      </c>
      <c r="G8" s="8" t="s">
        <v>64</v>
      </c>
      <c r="H8" s="8" t="s">
        <v>65</v>
      </c>
      <c r="I8" s="8" t="s">
        <v>66</v>
      </c>
      <c r="J8" s="8" t="s">
        <v>67</v>
      </c>
    </row>
    <row r="9" spans="1:10" ht="12.75">
      <c r="A9" s="57" t="s">
        <v>68</v>
      </c>
      <c r="B9" s="58"/>
      <c r="C9" s="59" t="s">
        <v>69</v>
      </c>
      <c r="D9" s="19">
        <v>16340000</v>
      </c>
      <c r="E9" s="19">
        <v>-300000</v>
      </c>
      <c r="F9" s="19">
        <v>16040000</v>
      </c>
      <c r="G9" s="19">
        <v>3887194</v>
      </c>
      <c r="H9" s="19">
        <v>12152806</v>
      </c>
      <c r="I9" s="19">
        <v>3383029.27</v>
      </c>
      <c r="J9" s="19">
        <v>504164.73</v>
      </c>
    </row>
    <row r="10" spans="1:10" ht="12.75">
      <c r="A10" s="60" t="s">
        <v>68</v>
      </c>
      <c r="B10" s="60" t="s">
        <v>70</v>
      </c>
      <c r="C10" s="61" t="s">
        <v>71</v>
      </c>
      <c r="D10" s="15">
        <v>16340000</v>
      </c>
      <c r="E10" s="15">
        <v>-300000</v>
      </c>
      <c r="F10" s="15">
        <v>16040000</v>
      </c>
      <c r="G10" s="15">
        <v>3887194</v>
      </c>
      <c r="H10" s="15">
        <v>12152806</v>
      </c>
      <c r="I10" s="15">
        <v>3383029.27</v>
      </c>
      <c r="J10" s="15">
        <v>504164.73</v>
      </c>
    </row>
    <row r="11" spans="1:10" ht="12.75">
      <c r="A11" s="57" t="s">
        <v>72</v>
      </c>
      <c r="B11" s="58"/>
      <c r="C11" s="59" t="s">
        <v>73</v>
      </c>
      <c r="D11" s="19">
        <v>85917000</v>
      </c>
      <c r="E11" s="19">
        <v>5758272.62</v>
      </c>
      <c r="F11" s="19">
        <v>91675272.62</v>
      </c>
      <c r="G11" s="19">
        <v>36312000.13</v>
      </c>
      <c r="H11" s="19">
        <v>55363272.49</v>
      </c>
      <c r="I11" s="19">
        <v>21870570.23</v>
      </c>
      <c r="J11" s="19">
        <v>14441429.9</v>
      </c>
    </row>
    <row r="12" spans="1:10" ht="12.75">
      <c r="A12" s="60" t="s">
        <v>72</v>
      </c>
      <c r="B12" s="60" t="s">
        <v>74</v>
      </c>
      <c r="C12" s="61" t="s">
        <v>75</v>
      </c>
      <c r="D12" s="15">
        <v>56233000</v>
      </c>
      <c r="E12" s="15">
        <v>2062950</v>
      </c>
      <c r="F12" s="15">
        <v>58295950</v>
      </c>
      <c r="G12" s="15">
        <v>23572438.3</v>
      </c>
      <c r="H12" s="15">
        <v>34723511.7</v>
      </c>
      <c r="I12" s="15">
        <v>13281809.42</v>
      </c>
      <c r="J12" s="15">
        <v>10290628.88</v>
      </c>
    </row>
    <row r="13" spans="1:10" ht="12.75">
      <c r="A13" s="60" t="s">
        <v>72</v>
      </c>
      <c r="B13" s="60" t="s">
        <v>76</v>
      </c>
      <c r="C13" s="61" t="s">
        <v>77</v>
      </c>
      <c r="D13" s="15">
        <v>12070000</v>
      </c>
      <c r="E13" s="15">
        <v>0</v>
      </c>
      <c r="F13" s="15">
        <v>12070000</v>
      </c>
      <c r="G13" s="15">
        <v>5381705.82</v>
      </c>
      <c r="H13" s="15">
        <v>6688294.18</v>
      </c>
      <c r="I13" s="15">
        <v>3670538.39</v>
      </c>
      <c r="J13" s="15">
        <v>1711167.43</v>
      </c>
    </row>
    <row r="14" spans="1:10" ht="12.75">
      <c r="A14" s="60" t="s">
        <v>72</v>
      </c>
      <c r="B14" s="60" t="s">
        <v>78</v>
      </c>
      <c r="C14" s="61" t="s">
        <v>79</v>
      </c>
      <c r="D14" s="15">
        <v>1302000</v>
      </c>
      <c r="E14" s="15">
        <v>0</v>
      </c>
      <c r="F14" s="15">
        <v>1302000</v>
      </c>
      <c r="G14" s="15">
        <v>369102.19</v>
      </c>
      <c r="H14" s="15">
        <v>932897.81</v>
      </c>
      <c r="I14" s="15">
        <v>365319.67</v>
      </c>
      <c r="J14" s="15">
        <v>3782.52</v>
      </c>
    </row>
    <row r="15" spans="1:10" ht="12.75">
      <c r="A15" s="60" t="s">
        <v>72</v>
      </c>
      <c r="B15" s="60" t="s">
        <v>80</v>
      </c>
      <c r="C15" s="61" t="s">
        <v>81</v>
      </c>
      <c r="D15" s="15">
        <v>7010000</v>
      </c>
      <c r="E15" s="15">
        <v>3645322.62</v>
      </c>
      <c r="F15" s="15">
        <v>10655322.62</v>
      </c>
      <c r="G15" s="15">
        <v>2508835.13</v>
      </c>
      <c r="H15" s="15">
        <v>8146487.49</v>
      </c>
      <c r="I15" s="15">
        <v>2096980.85</v>
      </c>
      <c r="J15" s="15">
        <v>411854.28</v>
      </c>
    </row>
    <row r="16" spans="1:10" ht="12.75">
      <c r="A16" s="60" t="s">
        <v>72</v>
      </c>
      <c r="B16" s="60" t="s">
        <v>82</v>
      </c>
      <c r="C16" s="61" t="s">
        <v>83</v>
      </c>
      <c r="D16" s="15">
        <v>9302000</v>
      </c>
      <c r="E16" s="15">
        <v>50000</v>
      </c>
      <c r="F16" s="15">
        <v>9352000</v>
      </c>
      <c r="G16" s="15">
        <v>4479918.69</v>
      </c>
      <c r="H16" s="15">
        <v>4872081.31</v>
      </c>
      <c r="I16" s="15">
        <v>2455921.9</v>
      </c>
      <c r="J16" s="15">
        <v>2023996.79</v>
      </c>
    </row>
    <row r="17" spans="1:10" ht="12.75">
      <c r="A17" s="57" t="s">
        <v>84</v>
      </c>
      <c r="B17" s="58"/>
      <c r="C17" s="59" t="s">
        <v>85</v>
      </c>
      <c r="D17" s="19">
        <v>43552000</v>
      </c>
      <c r="E17" s="19">
        <v>0</v>
      </c>
      <c r="F17" s="19">
        <v>43552000</v>
      </c>
      <c r="G17" s="19">
        <v>13710977.78</v>
      </c>
      <c r="H17" s="19">
        <v>29841022.22</v>
      </c>
      <c r="I17" s="19">
        <v>12422633.64</v>
      </c>
      <c r="J17" s="19">
        <v>1288344.14</v>
      </c>
    </row>
    <row r="18" spans="1:10" ht="12.75">
      <c r="A18" s="60" t="s">
        <v>84</v>
      </c>
      <c r="B18" s="60" t="s">
        <v>86</v>
      </c>
      <c r="C18" s="61" t="s">
        <v>87</v>
      </c>
      <c r="D18" s="15">
        <v>43552000</v>
      </c>
      <c r="E18" s="15">
        <v>0</v>
      </c>
      <c r="F18" s="15">
        <v>43552000</v>
      </c>
      <c r="G18" s="15">
        <v>13710977.78</v>
      </c>
      <c r="H18" s="15">
        <v>29841022.22</v>
      </c>
      <c r="I18" s="15">
        <v>12422633.64</v>
      </c>
      <c r="J18" s="15">
        <v>1288344.14</v>
      </c>
    </row>
    <row r="19" spans="1:10" ht="12.75">
      <c r="A19" s="57" t="s">
        <v>88</v>
      </c>
      <c r="B19" s="58"/>
      <c r="C19" s="59" t="s">
        <v>89</v>
      </c>
      <c r="D19" s="19">
        <v>27279000</v>
      </c>
      <c r="E19" s="19">
        <v>5573027.5</v>
      </c>
      <c r="F19" s="19">
        <v>32852027.5</v>
      </c>
      <c r="G19" s="19">
        <v>17026881.39</v>
      </c>
      <c r="H19" s="19">
        <v>15825146.11</v>
      </c>
      <c r="I19" s="19">
        <v>8228595.87</v>
      </c>
      <c r="J19" s="19">
        <v>8798285.52</v>
      </c>
    </row>
    <row r="20" spans="1:10" ht="12.75">
      <c r="A20" s="60" t="s">
        <v>88</v>
      </c>
      <c r="B20" s="62" t="s">
        <v>90</v>
      </c>
      <c r="C20" s="61" t="s">
        <v>91</v>
      </c>
      <c r="D20" s="15">
        <v>26360</v>
      </c>
      <c r="E20" s="15">
        <v>0</v>
      </c>
      <c r="F20" s="15">
        <v>26360</v>
      </c>
      <c r="G20" s="15">
        <v>0</v>
      </c>
      <c r="H20" s="15">
        <v>26360</v>
      </c>
      <c r="I20" s="15">
        <v>0</v>
      </c>
      <c r="J20" s="15">
        <v>0</v>
      </c>
    </row>
    <row r="21" spans="1:10" ht="12.75">
      <c r="A21" s="60" t="s">
        <v>88</v>
      </c>
      <c r="B21" s="62">
        <v>242</v>
      </c>
      <c r="C21" s="61" t="s">
        <v>92</v>
      </c>
      <c r="D21" s="15">
        <v>200</v>
      </c>
      <c r="E21" s="15">
        <v>0</v>
      </c>
      <c r="F21" s="15">
        <v>200</v>
      </c>
      <c r="G21" s="15">
        <v>0</v>
      </c>
      <c r="H21" s="15">
        <v>200</v>
      </c>
      <c r="I21" s="15">
        <v>0</v>
      </c>
      <c r="J21" s="15">
        <v>0</v>
      </c>
    </row>
    <row r="22" spans="1:10" ht="12.75">
      <c r="A22" s="60" t="s">
        <v>88</v>
      </c>
      <c r="B22" s="60" t="s">
        <v>93</v>
      </c>
      <c r="C22" s="61" t="s">
        <v>94</v>
      </c>
      <c r="D22" s="15">
        <v>1323200</v>
      </c>
      <c r="E22" s="15">
        <v>650000</v>
      </c>
      <c r="F22" s="15">
        <v>1973200</v>
      </c>
      <c r="G22" s="15">
        <v>986027</v>
      </c>
      <c r="H22" s="15">
        <v>987173</v>
      </c>
      <c r="I22" s="15">
        <v>951652.38</v>
      </c>
      <c r="J22" s="15">
        <v>34374.62</v>
      </c>
    </row>
    <row r="23" spans="1:10" ht="12.75">
      <c r="A23" s="60" t="s">
        <v>88</v>
      </c>
      <c r="B23" s="60" t="s">
        <v>95</v>
      </c>
      <c r="C23" s="61" t="s">
        <v>96</v>
      </c>
      <c r="D23" s="15">
        <v>25929240</v>
      </c>
      <c r="E23" s="15">
        <v>4923027.5</v>
      </c>
      <c r="F23" s="15">
        <v>30852267.5</v>
      </c>
      <c r="G23" s="15">
        <v>16040854.39</v>
      </c>
      <c r="H23" s="15">
        <v>14811413.11</v>
      </c>
      <c r="I23" s="15">
        <v>7276943.49</v>
      </c>
      <c r="J23" s="15">
        <v>8763910.9</v>
      </c>
    </row>
    <row r="24" spans="1:10" ht="12.75">
      <c r="A24" s="57" t="s">
        <v>97</v>
      </c>
      <c r="B24" s="58"/>
      <c r="C24" s="59" t="s">
        <v>98</v>
      </c>
      <c r="D24" s="19">
        <v>95420000</v>
      </c>
      <c r="E24" s="19">
        <v>0</v>
      </c>
      <c r="F24" s="19">
        <v>95420000</v>
      </c>
      <c r="G24" s="19">
        <v>26614350.09</v>
      </c>
      <c r="H24" s="19">
        <v>68805649.91</v>
      </c>
      <c r="I24" s="19">
        <v>26242476.56</v>
      </c>
      <c r="J24" s="19">
        <v>371873.53</v>
      </c>
    </row>
    <row r="25" spans="1:10" ht="12.75">
      <c r="A25" s="60" t="s">
        <v>97</v>
      </c>
      <c r="B25" s="62" t="s">
        <v>99</v>
      </c>
      <c r="C25" s="61" t="s">
        <v>100</v>
      </c>
      <c r="D25" s="15">
        <v>95420000</v>
      </c>
      <c r="E25" s="15">
        <v>0</v>
      </c>
      <c r="F25" s="15">
        <v>95420000</v>
      </c>
      <c r="G25" s="15">
        <v>26614350.09</v>
      </c>
      <c r="H25" s="15">
        <v>68805649.91</v>
      </c>
      <c r="I25" s="15">
        <v>26242476.56</v>
      </c>
      <c r="J25" s="15">
        <v>371873.53</v>
      </c>
    </row>
    <row r="26" spans="1:10" ht="12.75">
      <c r="A26" s="57" t="s">
        <v>101</v>
      </c>
      <c r="B26" s="58"/>
      <c r="C26" s="59" t="s">
        <v>102</v>
      </c>
      <c r="D26" s="19">
        <v>288162000</v>
      </c>
      <c r="E26" s="19">
        <v>24840464.07</v>
      </c>
      <c r="F26" s="19">
        <v>313002464.07</v>
      </c>
      <c r="G26" s="19">
        <v>178404487.03</v>
      </c>
      <c r="H26" s="19">
        <v>134597977.04</v>
      </c>
      <c r="I26" s="19">
        <v>102696962.8</v>
      </c>
      <c r="J26" s="19">
        <v>75707524.23</v>
      </c>
    </row>
    <row r="27" spans="1:10" ht="12.75">
      <c r="A27" s="60" t="s">
        <v>101</v>
      </c>
      <c r="B27" s="60" t="s">
        <v>74</v>
      </c>
      <c r="C27" s="61" t="s">
        <v>75</v>
      </c>
      <c r="D27" s="15">
        <v>64715500</v>
      </c>
      <c r="E27" s="15">
        <v>0</v>
      </c>
      <c r="F27" s="15">
        <v>64715500</v>
      </c>
      <c r="G27" s="15">
        <v>48778068.32</v>
      </c>
      <c r="H27" s="15">
        <v>15937431.68</v>
      </c>
      <c r="I27" s="15">
        <v>19762040.73</v>
      </c>
      <c r="J27" s="15">
        <v>29016027.59</v>
      </c>
    </row>
    <row r="28" spans="1:10" ht="12.75">
      <c r="A28" s="60" t="s">
        <v>101</v>
      </c>
      <c r="B28" s="62" t="s">
        <v>103</v>
      </c>
      <c r="C28" s="61" t="s">
        <v>104</v>
      </c>
      <c r="D28" s="15">
        <v>49765000</v>
      </c>
      <c r="E28" s="15">
        <v>1516595.79</v>
      </c>
      <c r="F28" s="15">
        <v>51281595.79</v>
      </c>
      <c r="G28" s="15">
        <v>18654071.24</v>
      </c>
      <c r="H28" s="15">
        <v>32627524.55</v>
      </c>
      <c r="I28" s="15">
        <v>16909501.76</v>
      </c>
      <c r="J28" s="15">
        <v>1744569.48</v>
      </c>
    </row>
    <row r="29" spans="1:10" ht="12.75">
      <c r="A29" s="60" t="s">
        <v>101</v>
      </c>
      <c r="B29" s="60" t="s">
        <v>105</v>
      </c>
      <c r="C29" s="61" t="s">
        <v>106</v>
      </c>
      <c r="D29" s="15">
        <v>152939000</v>
      </c>
      <c r="E29" s="15">
        <v>21060135.45</v>
      </c>
      <c r="F29" s="15">
        <v>173999135.45</v>
      </c>
      <c r="G29" s="15">
        <v>102073516.92</v>
      </c>
      <c r="H29" s="15">
        <v>71925618.53</v>
      </c>
      <c r="I29" s="15">
        <v>59002556.32</v>
      </c>
      <c r="J29" s="15">
        <v>43070960.6</v>
      </c>
    </row>
    <row r="30" spans="1:10" ht="12.75">
      <c r="A30" s="60" t="s">
        <v>101</v>
      </c>
      <c r="B30" s="60" t="s">
        <v>107</v>
      </c>
      <c r="C30" s="61" t="s">
        <v>108</v>
      </c>
      <c r="D30" s="15">
        <v>12893500</v>
      </c>
      <c r="E30" s="15">
        <v>2111935.67</v>
      </c>
      <c r="F30" s="15">
        <v>15005435.67</v>
      </c>
      <c r="G30" s="15">
        <v>6321441.44</v>
      </c>
      <c r="H30" s="15">
        <v>8683994.23</v>
      </c>
      <c r="I30" s="15">
        <v>4636304.46</v>
      </c>
      <c r="J30" s="15">
        <v>1685136.98</v>
      </c>
    </row>
    <row r="31" spans="1:10" ht="12.75">
      <c r="A31" s="60" t="s">
        <v>101</v>
      </c>
      <c r="B31" s="60" t="s">
        <v>109</v>
      </c>
      <c r="C31" s="61" t="s">
        <v>110</v>
      </c>
      <c r="D31" s="15">
        <v>2960000</v>
      </c>
      <c r="E31" s="15">
        <v>21059.59</v>
      </c>
      <c r="F31" s="15">
        <v>2981059.59</v>
      </c>
      <c r="G31" s="15">
        <v>774441.57</v>
      </c>
      <c r="H31" s="15">
        <v>2206618.02</v>
      </c>
      <c r="I31" s="15">
        <v>774161.57</v>
      </c>
      <c r="J31" s="15">
        <v>280</v>
      </c>
    </row>
    <row r="32" spans="1:10" ht="12.75">
      <c r="A32" s="60" t="s">
        <v>101</v>
      </c>
      <c r="B32" s="60" t="s">
        <v>111</v>
      </c>
      <c r="C32" s="61" t="s">
        <v>112</v>
      </c>
      <c r="D32" s="15">
        <v>4889000</v>
      </c>
      <c r="E32" s="15">
        <v>130737.57</v>
      </c>
      <c r="F32" s="15">
        <v>5019737.57</v>
      </c>
      <c r="G32" s="15">
        <v>1802947.54</v>
      </c>
      <c r="H32" s="15">
        <v>3216790.03</v>
      </c>
      <c r="I32" s="15">
        <v>1612397.96</v>
      </c>
      <c r="J32" s="15">
        <v>190549.58</v>
      </c>
    </row>
    <row r="33" spans="1:10" ht="12.75">
      <c r="A33" s="57" t="s">
        <v>113</v>
      </c>
      <c r="B33" s="58"/>
      <c r="C33" s="59" t="s">
        <v>114</v>
      </c>
      <c r="D33" s="19">
        <v>275788100</v>
      </c>
      <c r="E33" s="19">
        <v>31241339.91</v>
      </c>
      <c r="F33" s="19">
        <v>307029439.91</v>
      </c>
      <c r="G33" s="19">
        <v>136388270.29</v>
      </c>
      <c r="H33" s="19">
        <v>170641169.62</v>
      </c>
      <c r="I33" s="19">
        <v>79599160.01</v>
      </c>
      <c r="J33" s="19">
        <v>56789110.28</v>
      </c>
    </row>
    <row r="34" spans="1:10" ht="12.75">
      <c r="A34" s="60" t="s">
        <v>113</v>
      </c>
      <c r="B34" s="60" t="s">
        <v>115</v>
      </c>
      <c r="C34" s="61" t="s">
        <v>116</v>
      </c>
      <c r="D34" s="15">
        <v>144724500</v>
      </c>
      <c r="E34" s="15">
        <v>18378423.08</v>
      </c>
      <c r="F34" s="15">
        <v>163102923.08</v>
      </c>
      <c r="G34" s="15">
        <v>63129535.72</v>
      </c>
      <c r="H34" s="15">
        <v>99973387.36</v>
      </c>
      <c r="I34" s="15">
        <v>38508506.46</v>
      </c>
      <c r="J34" s="15">
        <v>24621029.26</v>
      </c>
    </row>
    <row r="35" spans="1:10" ht="12.75">
      <c r="A35" s="60" t="s">
        <v>113</v>
      </c>
      <c r="B35" s="62" t="s">
        <v>117</v>
      </c>
      <c r="C35" s="61" t="s">
        <v>118</v>
      </c>
      <c r="D35" s="15">
        <v>7090000</v>
      </c>
      <c r="E35" s="15">
        <v>220298</v>
      </c>
      <c r="F35" s="15">
        <v>7310298</v>
      </c>
      <c r="G35" s="15">
        <v>3071877.9</v>
      </c>
      <c r="H35" s="15">
        <v>4238420.1</v>
      </c>
      <c r="I35" s="15">
        <v>762412.08</v>
      </c>
      <c r="J35" s="15">
        <v>2309465.82</v>
      </c>
    </row>
    <row r="36" spans="1:10" ht="12.75">
      <c r="A36" s="60" t="s">
        <v>113</v>
      </c>
      <c r="B36" s="60" t="s">
        <v>119</v>
      </c>
      <c r="C36" s="61" t="s">
        <v>120</v>
      </c>
      <c r="D36" s="15">
        <v>9293000</v>
      </c>
      <c r="E36" s="15">
        <v>1150000</v>
      </c>
      <c r="F36" s="15">
        <v>10443000</v>
      </c>
      <c r="G36" s="15">
        <v>5205953.15</v>
      </c>
      <c r="H36" s="15">
        <v>5237046.85</v>
      </c>
      <c r="I36" s="15">
        <v>3860558.16</v>
      </c>
      <c r="J36" s="15">
        <v>1345394.99</v>
      </c>
    </row>
    <row r="37" spans="1:10" ht="12.75">
      <c r="A37" s="60" t="s">
        <v>113</v>
      </c>
      <c r="B37" s="60" t="s">
        <v>121</v>
      </c>
      <c r="C37" s="61" t="s">
        <v>122</v>
      </c>
      <c r="D37" s="15">
        <v>216100</v>
      </c>
      <c r="E37" s="15">
        <v>0</v>
      </c>
      <c r="F37" s="15">
        <v>216100</v>
      </c>
      <c r="G37" s="15">
        <v>46474.75</v>
      </c>
      <c r="H37" s="15">
        <v>169625.25</v>
      </c>
      <c r="I37" s="15">
        <v>46474.75</v>
      </c>
      <c r="J37" s="15">
        <v>0</v>
      </c>
    </row>
    <row r="38" spans="1:10" ht="12.75">
      <c r="A38" s="60" t="s">
        <v>113</v>
      </c>
      <c r="B38" s="60" t="s">
        <v>123</v>
      </c>
      <c r="C38" s="61" t="s">
        <v>124</v>
      </c>
      <c r="D38" s="15">
        <v>110119500</v>
      </c>
      <c r="E38" s="15">
        <v>11197936.83</v>
      </c>
      <c r="F38" s="15">
        <v>121317436.83</v>
      </c>
      <c r="G38" s="15">
        <v>62681191.21</v>
      </c>
      <c r="H38" s="15">
        <v>58636245.62</v>
      </c>
      <c r="I38" s="15">
        <v>35453574.93</v>
      </c>
      <c r="J38" s="15">
        <v>27227616.28</v>
      </c>
    </row>
    <row r="39" spans="1:10" ht="12.75">
      <c r="A39" s="60" t="s">
        <v>113</v>
      </c>
      <c r="B39" s="60" t="s">
        <v>125</v>
      </c>
      <c r="C39" s="61" t="s">
        <v>126</v>
      </c>
      <c r="D39" s="15">
        <v>1050000</v>
      </c>
      <c r="E39" s="15">
        <v>5073.6</v>
      </c>
      <c r="F39" s="15">
        <v>1055073.6</v>
      </c>
      <c r="G39" s="15">
        <v>122791.47</v>
      </c>
      <c r="H39" s="15">
        <v>932282.13</v>
      </c>
      <c r="I39" s="15">
        <v>83383.37</v>
      </c>
      <c r="J39" s="15">
        <v>39408.1</v>
      </c>
    </row>
    <row r="40" spans="1:10" ht="12.75">
      <c r="A40" s="60" t="s">
        <v>113</v>
      </c>
      <c r="B40" s="60" t="s">
        <v>127</v>
      </c>
      <c r="C40" s="61" t="s">
        <v>128</v>
      </c>
      <c r="D40" s="15">
        <v>3295000</v>
      </c>
      <c r="E40" s="15">
        <v>289608.4</v>
      </c>
      <c r="F40" s="15">
        <v>3584608.4</v>
      </c>
      <c r="G40" s="15">
        <v>2130446.09</v>
      </c>
      <c r="H40" s="15">
        <v>1454162.31</v>
      </c>
      <c r="I40" s="15">
        <v>884250.26</v>
      </c>
      <c r="J40" s="15">
        <v>1246195.83</v>
      </c>
    </row>
    <row r="41" spans="1:10" ht="12.75">
      <c r="A41" s="57" t="s">
        <v>129</v>
      </c>
      <c r="B41" s="58"/>
      <c r="C41" s="59" t="s">
        <v>130</v>
      </c>
      <c r="D41" s="19">
        <v>12097900</v>
      </c>
      <c r="E41" s="19">
        <v>489000</v>
      </c>
      <c r="F41" s="19">
        <v>12586900</v>
      </c>
      <c r="G41" s="19">
        <v>4246417.34</v>
      </c>
      <c r="H41" s="19">
        <v>8340482.66</v>
      </c>
      <c r="I41" s="19">
        <v>3008133.2</v>
      </c>
      <c r="J41" s="19">
        <v>1238284.14</v>
      </c>
    </row>
    <row r="42" spans="1:10" ht="12.75">
      <c r="A42" s="60" t="s">
        <v>129</v>
      </c>
      <c r="B42" s="62" t="s">
        <v>131</v>
      </c>
      <c r="C42" s="61" t="s">
        <v>132</v>
      </c>
      <c r="D42" s="15">
        <v>2920400</v>
      </c>
      <c r="E42" s="15">
        <v>150000</v>
      </c>
      <c r="F42" s="15">
        <v>3070400</v>
      </c>
      <c r="G42" s="15">
        <v>935703.25</v>
      </c>
      <c r="H42" s="15">
        <v>2134696.75</v>
      </c>
      <c r="I42" s="15">
        <v>900013.25</v>
      </c>
      <c r="J42" s="15">
        <v>35690</v>
      </c>
    </row>
    <row r="43" spans="1:10" ht="12.75">
      <c r="A43" s="60" t="s">
        <v>129</v>
      </c>
      <c r="B43" s="60" t="s">
        <v>133</v>
      </c>
      <c r="C43" s="61" t="s">
        <v>134</v>
      </c>
      <c r="D43" s="15">
        <v>9177500</v>
      </c>
      <c r="E43" s="15">
        <v>339000</v>
      </c>
      <c r="F43" s="15">
        <v>9516500</v>
      </c>
      <c r="G43" s="15">
        <v>3310714.09</v>
      </c>
      <c r="H43" s="15">
        <v>6205785.91</v>
      </c>
      <c r="I43" s="15">
        <v>2108119.95</v>
      </c>
      <c r="J43" s="15">
        <v>1202594.14</v>
      </c>
    </row>
    <row r="44" spans="1:10" ht="12.75">
      <c r="A44" s="57" t="s">
        <v>135</v>
      </c>
      <c r="B44" s="58"/>
      <c r="C44" s="59" t="s">
        <v>136</v>
      </c>
      <c r="D44" s="19">
        <v>134032000</v>
      </c>
      <c r="E44" s="19">
        <v>1263500</v>
      </c>
      <c r="F44" s="19">
        <v>135295500</v>
      </c>
      <c r="G44" s="19">
        <v>98765328.43</v>
      </c>
      <c r="H44" s="19">
        <v>36530171.57</v>
      </c>
      <c r="I44" s="19">
        <v>38741999.05</v>
      </c>
      <c r="J44" s="19">
        <v>60023329.38</v>
      </c>
    </row>
    <row r="45" spans="1:10" ht="12.75">
      <c r="A45" s="60" t="s">
        <v>135</v>
      </c>
      <c r="B45" s="62" t="s">
        <v>137</v>
      </c>
      <c r="C45" s="61" t="s">
        <v>138</v>
      </c>
      <c r="D45" s="15">
        <v>24000000</v>
      </c>
      <c r="E45" s="15">
        <v>993500</v>
      </c>
      <c r="F45" s="15">
        <v>24993500</v>
      </c>
      <c r="G45" s="15">
        <v>12672403.02</v>
      </c>
      <c r="H45" s="15">
        <v>12321096.98</v>
      </c>
      <c r="I45" s="15">
        <v>9647956.9</v>
      </c>
      <c r="J45" s="15">
        <v>3024446.12</v>
      </c>
    </row>
    <row r="46" spans="1:10" ht="12.75">
      <c r="A46" s="60" t="s">
        <v>135</v>
      </c>
      <c r="B46" s="60" t="s">
        <v>139</v>
      </c>
      <c r="C46" s="61" t="s">
        <v>140</v>
      </c>
      <c r="D46" s="15">
        <v>106432000</v>
      </c>
      <c r="E46" s="15">
        <v>270000</v>
      </c>
      <c r="F46" s="15">
        <v>106702000</v>
      </c>
      <c r="G46" s="15">
        <v>82492925.41</v>
      </c>
      <c r="H46" s="15">
        <v>24209074.59</v>
      </c>
      <c r="I46" s="15">
        <v>26974362.15</v>
      </c>
      <c r="J46" s="15">
        <v>55518563.26</v>
      </c>
    </row>
    <row r="47" spans="1:10" ht="12.75">
      <c r="A47" s="60" t="s">
        <v>135</v>
      </c>
      <c r="B47" s="60" t="s">
        <v>141</v>
      </c>
      <c r="C47" s="61" t="s">
        <v>142</v>
      </c>
      <c r="D47" s="15">
        <v>3600000</v>
      </c>
      <c r="E47" s="15">
        <v>0</v>
      </c>
      <c r="F47" s="15">
        <v>3600000</v>
      </c>
      <c r="G47" s="15">
        <v>3600000</v>
      </c>
      <c r="H47" s="15">
        <v>0</v>
      </c>
      <c r="I47" s="15">
        <v>2119680</v>
      </c>
      <c r="J47" s="15">
        <v>1480320</v>
      </c>
    </row>
    <row r="48" spans="1:10" ht="12.75">
      <c r="A48" s="57" t="s">
        <v>143</v>
      </c>
      <c r="B48" s="58"/>
      <c r="C48" s="59" t="s">
        <v>144</v>
      </c>
      <c r="D48" s="19">
        <v>2443000</v>
      </c>
      <c r="E48" s="19">
        <v>4135572.69</v>
      </c>
      <c r="F48" s="19">
        <v>6578572.69</v>
      </c>
      <c r="G48" s="19">
        <v>3668786.56</v>
      </c>
      <c r="H48" s="19">
        <v>2909786.13</v>
      </c>
      <c r="I48" s="19">
        <v>1120715.1</v>
      </c>
      <c r="J48" s="19">
        <v>2548071.46</v>
      </c>
    </row>
    <row r="49" spans="1:10" ht="12.75">
      <c r="A49" s="60" t="s">
        <v>143</v>
      </c>
      <c r="B49" s="60" t="s">
        <v>145</v>
      </c>
      <c r="C49" s="61" t="s">
        <v>146</v>
      </c>
      <c r="D49" s="15">
        <v>2443000</v>
      </c>
      <c r="E49" s="15">
        <v>4135572.69</v>
      </c>
      <c r="F49" s="15">
        <v>6578572.69</v>
      </c>
      <c r="G49" s="15">
        <v>3668786.56</v>
      </c>
      <c r="H49" s="15">
        <v>2909786.13</v>
      </c>
      <c r="I49" s="15">
        <v>1120715.1</v>
      </c>
      <c r="J49" s="15">
        <v>2548071.46</v>
      </c>
    </row>
    <row r="50" spans="1:10" ht="12.75">
      <c r="A50" s="57" t="s">
        <v>147</v>
      </c>
      <c r="B50" s="58"/>
      <c r="C50" s="59" t="s">
        <v>148</v>
      </c>
      <c r="D50" s="19">
        <v>122647000</v>
      </c>
      <c r="E50" s="19">
        <v>5866039.45</v>
      </c>
      <c r="F50" s="19">
        <v>128513039.45</v>
      </c>
      <c r="G50" s="19">
        <v>60682941.47</v>
      </c>
      <c r="H50" s="19">
        <v>67830097.98</v>
      </c>
      <c r="I50" s="19">
        <v>29365519.09</v>
      </c>
      <c r="J50" s="19">
        <v>31317422.38</v>
      </c>
    </row>
    <row r="51" spans="1:10" ht="12.75">
      <c r="A51" s="60" t="s">
        <v>147</v>
      </c>
      <c r="B51" s="60" t="s">
        <v>149</v>
      </c>
      <c r="C51" s="61" t="s">
        <v>150</v>
      </c>
      <c r="D51" s="15">
        <v>122647000</v>
      </c>
      <c r="E51" s="15">
        <v>5866039.45</v>
      </c>
      <c r="F51" s="15">
        <v>128513039.45</v>
      </c>
      <c r="G51" s="15">
        <v>60682941.47</v>
      </c>
      <c r="H51" s="15">
        <v>67830097.98</v>
      </c>
      <c r="I51" s="15">
        <v>29365519.09</v>
      </c>
      <c r="J51" s="15">
        <v>31317422.38</v>
      </c>
    </row>
    <row r="52" spans="1:10" ht="12.75">
      <c r="A52" s="57" t="s">
        <v>151</v>
      </c>
      <c r="B52" s="58"/>
      <c r="C52" s="59" t="s">
        <v>152</v>
      </c>
      <c r="D52" s="19">
        <v>1066000</v>
      </c>
      <c r="E52" s="19">
        <v>6978.06</v>
      </c>
      <c r="F52" s="19">
        <v>1072978.06</v>
      </c>
      <c r="G52" s="19">
        <v>730801</v>
      </c>
      <c r="H52" s="19">
        <v>342177.06</v>
      </c>
      <c r="I52" s="19">
        <v>428372.5</v>
      </c>
      <c r="J52" s="19">
        <v>302428.5</v>
      </c>
    </row>
    <row r="53" spans="1:10" ht="12.75">
      <c r="A53" s="60" t="s">
        <v>151</v>
      </c>
      <c r="B53" s="60" t="s">
        <v>153</v>
      </c>
      <c r="C53" s="61" t="s">
        <v>154</v>
      </c>
      <c r="D53" s="15">
        <v>340000</v>
      </c>
      <c r="E53" s="15">
        <v>6978.06</v>
      </c>
      <c r="F53" s="15">
        <v>346978.06</v>
      </c>
      <c r="G53" s="15">
        <v>16000</v>
      </c>
      <c r="H53" s="15">
        <v>330978.06</v>
      </c>
      <c r="I53" s="15">
        <v>16000</v>
      </c>
      <c r="J53" s="15">
        <v>0</v>
      </c>
    </row>
    <row r="54" spans="1:10" ht="12.75">
      <c r="A54" s="60" t="s">
        <v>151</v>
      </c>
      <c r="B54" s="60" t="s">
        <v>155</v>
      </c>
      <c r="C54" s="61" t="s">
        <v>156</v>
      </c>
      <c r="D54" s="15">
        <v>726000</v>
      </c>
      <c r="E54" s="15">
        <v>0</v>
      </c>
      <c r="F54" s="15">
        <v>726000</v>
      </c>
      <c r="G54" s="15">
        <v>714801</v>
      </c>
      <c r="H54" s="15">
        <v>11199</v>
      </c>
      <c r="I54" s="15">
        <v>412372.5</v>
      </c>
      <c r="J54" s="15">
        <v>302428.5</v>
      </c>
    </row>
    <row r="55" spans="1:10" ht="12.75">
      <c r="A55" s="57" t="s">
        <v>157</v>
      </c>
      <c r="B55" s="58"/>
      <c r="C55" s="59" t="s">
        <v>158</v>
      </c>
      <c r="D55" s="19">
        <v>3344000</v>
      </c>
      <c r="E55" s="19">
        <v>129000</v>
      </c>
      <c r="F55" s="19">
        <v>3473000</v>
      </c>
      <c r="G55" s="19">
        <v>851686.62</v>
      </c>
      <c r="H55" s="19">
        <v>2621313.38</v>
      </c>
      <c r="I55" s="19">
        <v>805811.94</v>
      </c>
      <c r="J55" s="19">
        <v>45874.68</v>
      </c>
    </row>
    <row r="56" spans="1:10" ht="12.75">
      <c r="A56" s="60" t="s">
        <v>157</v>
      </c>
      <c r="B56" s="60" t="s">
        <v>159</v>
      </c>
      <c r="C56" s="61" t="s">
        <v>160</v>
      </c>
      <c r="D56" s="15">
        <v>3344000</v>
      </c>
      <c r="E56" s="15">
        <v>129000</v>
      </c>
      <c r="F56" s="15">
        <v>3473000</v>
      </c>
      <c r="G56" s="15">
        <v>851686.62</v>
      </c>
      <c r="H56" s="15">
        <v>2621313.38</v>
      </c>
      <c r="I56" s="15">
        <v>805811.94</v>
      </c>
      <c r="J56" s="15">
        <v>45874.68</v>
      </c>
    </row>
    <row r="57" spans="1:10" ht="12.75">
      <c r="A57" s="57" t="s">
        <v>161</v>
      </c>
      <c r="B57" s="58"/>
      <c r="C57" s="59" t="s">
        <v>162</v>
      </c>
      <c r="D57" s="19">
        <v>292000</v>
      </c>
      <c r="E57" s="19">
        <v>0</v>
      </c>
      <c r="F57" s="19">
        <v>292000</v>
      </c>
      <c r="G57" s="19">
        <v>20000</v>
      </c>
      <c r="H57" s="19">
        <v>272000</v>
      </c>
      <c r="I57" s="19">
        <v>20000</v>
      </c>
      <c r="J57" s="19">
        <v>0</v>
      </c>
    </row>
    <row r="58" spans="1:10" ht="12.75">
      <c r="A58" s="60" t="s">
        <v>161</v>
      </c>
      <c r="B58" s="60" t="s">
        <v>163</v>
      </c>
      <c r="C58" s="61" t="s">
        <v>164</v>
      </c>
      <c r="D58" s="15">
        <v>292000</v>
      </c>
      <c r="E58" s="15">
        <v>0</v>
      </c>
      <c r="F58" s="15">
        <v>292000</v>
      </c>
      <c r="G58" s="15">
        <v>20000</v>
      </c>
      <c r="H58" s="15">
        <v>272000</v>
      </c>
      <c r="I58" s="15">
        <v>20000</v>
      </c>
      <c r="J58" s="15">
        <v>0</v>
      </c>
    </row>
    <row r="59" spans="1:10" ht="12.75">
      <c r="A59" s="57" t="s">
        <v>165</v>
      </c>
      <c r="B59" s="58"/>
      <c r="C59" s="59" t="s">
        <v>166</v>
      </c>
      <c r="D59" s="19">
        <v>19319000</v>
      </c>
      <c r="E59" s="19">
        <v>511744.8</v>
      </c>
      <c r="F59" s="19">
        <v>19830744.8</v>
      </c>
      <c r="G59" s="19">
        <v>7150060.24</v>
      </c>
      <c r="H59" s="19">
        <v>12680684.56</v>
      </c>
      <c r="I59" s="19">
        <v>5088081.42</v>
      </c>
      <c r="J59" s="19">
        <v>2061978.82</v>
      </c>
    </row>
    <row r="60" spans="1:10" ht="12.75">
      <c r="A60" s="60" t="s">
        <v>165</v>
      </c>
      <c r="B60" s="60" t="s">
        <v>167</v>
      </c>
      <c r="C60" s="61" t="s">
        <v>168</v>
      </c>
      <c r="D60" s="15">
        <v>2156000</v>
      </c>
      <c r="E60" s="15">
        <v>0</v>
      </c>
      <c r="F60" s="15">
        <v>2156000</v>
      </c>
      <c r="G60" s="15">
        <v>891514.02</v>
      </c>
      <c r="H60" s="15">
        <v>1264485.98</v>
      </c>
      <c r="I60" s="15">
        <v>547381.57</v>
      </c>
      <c r="J60" s="15">
        <v>344132.45</v>
      </c>
    </row>
    <row r="61" spans="1:10" ht="12.75">
      <c r="A61" s="60" t="s">
        <v>165</v>
      </c>
      <c r="B61" s="60" t="s">
        <v>169</v>
      </c>
      <c r="C61" s="61" t="s">
        <v>170</v>
      </c>
      <c r="D61" s="15">
        <v>16922000</v>
      </c>
      <c r="E61" s="15">
        <v>371744.8</v>
      </c>
      <c r="F61" s="15">
        <v>17293744.8</v>
      </c>
      <c r="G61" s="15">
        <v>6233633.38</v>
      </c>
      <c r="H61" s="15">
        <v>11060111.42</v>
      </c>
      <c r="I61" s="15">
        <v>4515787.01</v>
      </c>
      <c r="J61" s="15">
        <v>1717846.37</v>
      </c>
    </row>
    <row r="62" spans="1:10" ht="12.75">
      <c r="A62" s="60" t="s">
        <v>165</v>
      </c>
      <c r="B62" s="60">
        <v>813</v>
      </c>
      <c r="C62" s="63" t="s">
        <v>171</v>
      </c>
      <c r="D62" s="15">
        <v>241000</v>
      </c>
      <c r="E62" s="15">
        <v>140000</v>
      </c>
      <c r="F62" s="15">
        <v>381000</v>
      </c>
      <c r="G62" s="15">
        <v>24912.84</v>
      </c>
      <c r="H62" s="15">
        <v>356087.16</v>
      </c>
      <c r="I62" s="15">
        <v>24912.84</v>
      </c>
      <c r="J62" s="15">
        <v>0</v>
      </c>
    </row>
    <row r="63" spans="1:10" ht="12.75">
      <c r="A63" s="57" t="s">
        <v>172</v>
      </c>
      <c r="B63" s="58"/>
      <c r="C63" s="59" t="s">
        <v>173</v>
      </c>
      <c r="D63" s="19">
        <v>30433200</v>
      </c>
      <c r="E63" s="19">
        <v>0</v>
      </c>
      <c r="F63" s="19">
        <v>30433200</v>
      </c>
      <c r="G63" s="19">
        <v>17641566.88</v>
      </c>
      <c r="H63" s="19">
        <v>12791633.12</v>
      </c>
      <c r="I63" s="19">
        <v>11247324.87</v>
      </c>
      <c r="J63" s="19">
        <v>6394242.01</v>
      </c>
    </row>
    <row r="64" spans="1:10" ht="12.75">
      <c r="A64" s="60" t="s">
        <v>172</v>
      </c>
      <c r="B64" s="60" t="s">
        <v>174</v>
      </c>
      <c r="C64" s="61" t="s">
        <v>175</v>
      </c>
      <c r="D64" s="15">
        <v>13000000</v>
      </c>
      <c r="E64" s="15">
        <v>0</v>
      </c>
      <c r="F64" s="15">
        <v>13000000</v>
      </c>
      <c r="G64" s="15">
        <v>3334086.76</v>
      </c>
      <c r="H64" s="15">
        <v>9665913.24</v>
      </c>
      <c r="I64" s="15">
        <v>3334086.76</v>
      </c>
      <c r="J64" s="15">
        <v>0</v>
      </c>
    </row>
    <row r="65" spans="1:10" ht="12.75">
      <c r="A65" s="60" t="s">
        <v>172</v>
      </c>
      <c r="B65" s="60" t="s">
        <v>176</v>
      </c>
      <c r="C65" s="61" t="s">
        <v>177</v>
      </c>
      <c r="D65" s="15">
        <v>17433200</v>
      </c>
      <c r="E65" s="15">
        <v>0</v>
      </c>
      <c r="F65" s="15">
        <v>17433200</v>
      </c>
      <c r="G65" s="15">
        <v>14307480.12</v>
      </c>
      <c r="H65" s="15">
        <v>3125719.88</v>
      </c>
      <c r="I65" s="15">
        <v>7913238.11</v>
      </c>
      <c r="J65" s="15">
        <v>6394242.01</v>
      </c>
    </row>
    <row r="66" spans="1:10" ht="12.75">
      <c r="A66" s="64"/>
      <c r="B66" s="6"/>
      <c r="C66" s="6"/>
      <c r="D66" s="163"/>
      <c r="E66" s="163"/>
      <c r="F66" s="163"/>
      <c r="G66" s="163"/>
      <c r="H66" s="163"/>
      <c r="I66" s="163"/>
      <c r="J66" s="164"/>
    </row>
    <row r="67" spans="1:10" ht="12.75">
      <c r="A67" s="184" t="s">
        <v>47</v>
      </c>
      <c r="B67" s="185"/>
      <c r="C67" s="185"/>
      <c r="D67" s="15">
        <v>41867800</v>
      </c>
      <c r="E67" s="15">
        <v>0</v>
      </c>
      <c r="F67" s="15">
        <v>41867800</v>
      </c>
      <c r="G67" s="165">
        <v>0</v>
      </c>
      <c r="H67" s="15">
        <v>41867800</v>
      </c>
      <c r="I67" s="165">
        <v>0</v>
      </c>
      <c r="J67" s="165">
        <v>0</v>
      </c>
    </row>
    <row r="68" spans="1:10" ht="12.75">
      <c r="A68" s="64"/>
      <c r="B68" s="6"/>
      <c r="C68" s="6"/>
      <c r="D68" s="163"/>
      <c r="E68" s="163"/>
      <c r="F68" s="163"/>
      <c r="G68" s="163"/>
      <c r="H68" s="163"/>
      <c r="I68" s="163"/>
      <c r="J68" s="164"/>
    </row>
    <row r="69" spans="1:10" ht="12.75">
      <c r="A69" s="186" t="s">
        <v>178</v>
      </c>
      <c r="B69" s="187"/>
      <c r="C69" s="188"/>
      <c r="D69" s="19">
        <f>SUM(D9,D11,D17,D19,D24,D26,D33,D41,D44,D48,D50,D52,D55,D57,D59,D63)+D67</f>
        <v>1200000000</v>
      </c>
      <c r="E69" s="19">
        <f aca="true" t="shared" si="0" ref="E69:J69">SUM(E9,E11,E17,E19,E24,E26,E33,E41,E44,E48,E50,E52,E55,E57,E59,E63)+E67</f>
        <v>79514939.1</v>
      </c>
      <c r="F69" s="19">
        <f t="shared" si="0"/>
        <v>1279514939.1000001</v>
      </c>
      <c r="G69" s="19">
        <f t="shared" si="0"/>
        <v>606101749.25</v>
      </c>
      <c r="H69" s="19">
        <f t="shared" si="0"/>
        <v>673413189.8499999</v>
      </c>
      <c r="I69" s="19">
        <f t="shared" si="0"/>
        <v>344269385.55</v>
      </c>
      <c r="J69" s="19">
        <f t="shared" si="0"/>
        <v>261832363.7</v>
      </c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89" t="s">
        <v>54</v>
      </c>
      <c r="B72" s="189"/>
      <c r="C72" s="189"/>
      <c r="D72" s="179" t="s">
        <v>376</v>
      </c>
      <c r="E72" s="179"/>
      <c r="F72" s="179"/>
      <c r="G72" s="179" t="s">
        <v>55</v>
      </c>
      <c r="H72" s="179"/>
      <c r="I72" s="179"/>
      <c r="J72" s="179"/>
    </row>
    <row r="73" spans="1:10" ht="12.75">
      <c r="A73" s="189" t="s">
        <v>56</v>
      </c>
      <c r="B73" s="189"/>
      <c r="C73" s="189"/>
      <c r="D73" s="183" t="s">
        <v>374</v>
      </c>
      <c r="E73" s="183"/>
      <c r="F73" s="183"/>
      <c r="G73" s="192" t="s">
        <v>368</v>
      </c>
      <c r="H73" s="192"/>
      <c r="I73" s="192"/>
      <c r="J73" s="192"/>
    </row>
    <row r="74" spans="1:10" ht="12.75">
      <c r="A74" s="13"/>
      <c r="B74" s="13"/>
      <c r="C74" s="13"/>
      <c r="D74" s="191" t="s">
        <v>375</v>
      </c>
      <c r="E74" s="191"/>
      <c r="F74" s="191"/>
      <c r="G74" s="179" t="s">
        <v>57</v>
      </c>
      <c r="H74" s="179"/>
      <c r="I74" s="179"/>
      <c r="J74" s="179"/>
    </row>
    <row r="75" spans="1:6" ht="12.75">
      <c r="A75" s="13"/>
      <c r="B75" s="13"/>
      <c r="C75" s="13"/>
      <c r="D75" s="13"/>
      <c r="E75" s="13"/>
      <c r="F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</sheetData>
  <sheetProtection/>
  <mergeCells count="13">
    <mergeCell ref="D74:F74"/>
    <mergeCell ref="A73:C73"/>
    <mergeCell ref="D73:F73"/>
    <mergeCell ref="G74:J74"/>
    <mergeCell ref="G73:J73"/>
    <mergeCell ref="A1:F3"/>
    <mergeCell ref="A6:J6"/>
    <mergeCell ref="A67:C67"/>
    <mergeCell ref="A69:C69"/>
    <mergeCell ref="A72:C72"/>
    <mergeCell ref="I5:J5"/>
    <mergeCell ref="D72:F72"/>
    <mergeCell ref="G72:J72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57421875" style="3" customWidth="1"/>
    <col min="2" max="2" width="12.8515625" style="3" bestFit="1" customWidth="1"/>
    <col min="3" max="3" width="12.8515625" style="3" customWidth="1"/>
    <col min="4" max="4" width="12.7109375" style="3" customWidth="1"/>
    <col min="5" max="10" width="12.8515625" style="3" bestFit="1" customWidth="1"/>
    <col min="11" max="11" width="12.7109375" style="3" customWidth="1"/>
    <col min="12" max="13" width="12.8515625" style="3" bestFit="1" customWidth="1"/>
    <col min="14" max="14" width="14.28125" style="3" bestFit="1" customWidth="1"/>
    <col min="15" max="16384" width="9.140625" style="3" customWidth="1"/>
  </cols>
  <sheetData>
    <row r="3" spans="1:6" ht="12.75" customHeight="1">
      <c r="A3" s="180" t="s">
        <v>0</v>
      </c>
      <c r="B3" s="180"/>
      <c r="C3" s="180"/>
      <c r="D3" s="180"/>
      <c r="E3" s="180"/>
      <c r="F3" s="180"/>
    </row>
    <row r="4" spans="1:14" ht="12.75" customHeight="1">
      <c r="A4" s="180"/>
      <c r="B4" s="180"/>
      <c r="C4" s="180"/>
      <c r="D4" s="180"/>
      <c r="E4" s="180"/>
      <c r="F4" s="180"/>
      <c r="K4" s="193"/>
      <c r="L4" s="193"/>
      <c r="M4" s="193"/>
      <c r="N4" s="193"/>
    </row>
    <row r="5" spans="1:14" ht="12.75" customHeight="1">
      <c r="A5" s="180"/>
      <c r="B5" s="180"/>
      <c r="C5" s="180"/>
      <c r="D5" s="180"/>
      <c r="E5" s="180"/>
      <c r="F5" s="180"/>
      <c r="K5" s="193"/>
      <c r="L5" s="193"/>
      <c r="M5" s="193"/>
      <c r="N5" s="193"/>
    </row>
    <row r="6" ht="12.75"/>
    <row r="7" spans="1:14" ht="15.75">
      <c r="A7" s="4" t="s">
        <v>1</v>
      </c>
      <c r="N7" s="39" t="s">
        <v>438</v>
      </c>
    </row>
    <row r="8" spans="1:14" ht="15.75">
      <c r="A8" s="194" t="s">
        <v>179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</row>
    <row r="10" spans="1:14" ht="12.75">
      <c r="A10" s="196" t="s">
        <v>180</v>
      </c>
      <c r="B10" s="198" t="s">
        <v>181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ht="12.75">
      <c r="A11" s="197"/>
      <c r="B11" s="62" t="s">
        <v>186</v>
      </c>
      <c r="C11" s="62" t="s">
        <v>187</v>
      </c>
      <c r="D11" s="62" t="s">
        <v>188</v>
      </c>
      <c r="E11" s="62" t="s">
        <v>189</v>
      </c>
      <c r="F11" s="62" t="s">
        <v>190</v>
      </c>
      <c r="G11" s="62" t="s">
        <v>191</v>
      </c>
      <c r="H11" s="62" t="s">
        <v>192</v>
      </c>
      <c r="I11" s="62" t="s">
        <v>193</v>
      </c>
      <c r="J11" s="62" t="s">
        <v>182</v>
      </c>
      <c r="K11" s="62" t="s">
        <v>183</v>
      </c>
      <c r="L11" s="62" t="s">
        <v>184</v>
      </c>
      <c r="M11" s="62" t="s">
        <v>185</v>
      </c>
      <c r="N11" s="62" t="s">
        <v>194</v>
      </c>
    </row>
    <row r="12" spans="1:14" ht="12.75">
      <c r="A12" s="198" t="s">
        <v>10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ht="12.75">
      <c r="A13" s="68" t="s">
        <v>389</v>
      </c>
      <c r="B13" s="69">
        <f aca="true" t="shared" si="0" ref="B13:G13">SUM(B14:B21)</f>
        <v>51022930.73</v>
      </c>
      <c r="C13" s="69">
        <f t="shared" si="0"/>
        <v>96213063.86</v>
      </c>
      <c r="D13" s="69">
        <f t="shared" si="0"/>
        <v>117124907.82</v>
      </c>
      <c r="E13" s="69">
        <f t="shared" si="0"/>
        <v>102181596.72</v>
      </c>
      <c r="F13" s="69">
        <f t="shared" si="0"/>
        <v>107087335.47</v>
      </c>
      <c r="G13" s="69">
        <f t="shared" si="0"/>
        <v>99893454.94999999</v>
      </c>
      <c r="H13" s="69">
        <f>SUM(H14:H21)</f>
        <v>101967128.01</v>
      </c>
      <c r="I13" s="69">
        <f>SUM(I14:I21)</f>
        <v>140039488.63</v>
      </c>
      <c r="J13" s="69">
        <f>SUM(J14:J21)</f>
        <v>126059555.91</v>
      </c>
      <c r="K13" s="69">
        <f>SUM(K14:K21)</f>
        <v>103097058.58999999</v>
      </c>
      <c r="L13" s="69">
        <f>SUM(L14:L21)</f>
        <v>185404706.3</v>
      </c>
      <c r="M13" s="69">
        <f>SUM(M14:M21)</f>
        <v>107682573.15</v>
      </c>
      <c r="N13" s="69">
        <f>SUM(N14:N21)</f>
        <v>1337773800.14</v>
      </c>
    </row>
    <row r="14" spans="1:14" ht="12.75">
      <c r="A14" s="66" t="s">
        <v>195</v>
      </c>
      <c r="B14" s="67">
        <v>21666898.41</v>
      </c>
      <c r="C14" s="67">
        <v>24750407.73</v>
      </c>
      <c r="D14" s="67">
        <v>28472626.47</v>
      </c>
      <c r="E14" s="67">
        <v>27184699.82</v>
      </c>
      <c r="F14" s="67">
        <v>30357573.96</v>
      </c>
      <c r="G14" s="67">
        <v>28912493.97</v>
      </c>
      <c r="H14" s="67">
        <v>32305148.18</v>
      </c>
      <c r="I14" s="67">
        <v>40364620.59</v>
      </c>
      <c r="J14" s="67">
        <v>21745554.28</v>
      </c>
      <c r="K14" s="67">
        <v>26989700.56</v>
      </c>
      <c r="L14" s="67">
        <v>77393202.65</v>
      </c>
      <c r="M14" s="67">
        <v>31470950.54</v>
      </c>
      <c r="N14" s="67">
        <f aca="true" t="shared" si="1" ref="N14:N21">SUM(B14:M14)</f>
        <v>391613877.16</v>
      </c>
    </row>
    <row r="15" spans="1:14" ht="12.75">
      <c r="A15" s="66" t="s">
        <v>196</v>
      </c>
      <c r="B15" s="67">
        <v>5516745.31</v>
      </c>
      <c r="C15" s="67">
        <v>5575716.33</v>
      </c>
      <c r="D15" s="67">
        <v>5613724.52</v>
      </c>
      <c r="E15" s="67">
        <v>5475716.88</v>
      </c>
      <c r="F15" s="67">
        <v>5350234.72</v>
      </c>
      <c r="G15" s="67">
        <v>5428942.27</v>
      </c>
      <c r="H15" s="67">
        <v>5438175.26</v>
      </c>
      <c r="I15" s="67">
        <v>11523333.1</v>
      </c>
      <c r="J15" s="67">
        <v>1667298.92</v>
      </c>
      <c r="K15" s="67">
        <v>5363798.54</v>
      </c>
      <c r="L15" s="67">
        <v>7510142.23</v>
      </c>
      <c r="M15" s="67">
        <v>4670625.17</v>
      </c>
      <c r="N15" s="67">
        <f t="shared" si="1"/>
        <v>69134453.25</v>
      </c>
    </row>
    <row r="16" spans="1:14" ht="12.75">
      <c r="A16" s="66" t="s">
        <v>11</v>
      </c>
      <c r="B16" s="67">
        <v>-29158829.49</v>
      </c>
      <c r="C16" s="67">
        <v>812143.11</v>
      </c>
      <c r="D16" s="67">
        <v>16064619.42</v>
      </c>
      <c r="E16" s="67">
        <v>1900219.22</v>
      </c>
      <c r="F16" s="67">
        <v>-21322.33</v>
      </c>
      <c r="G16" s="67">
        <v>1465048.41</v>
      </c>
      <c r="H16" s="67">
        <v>626787.52</v>
      </c>
      <c r="I16" s="67">
        <v>3701911.05</v>
      </c>
      <c r="J16" s="67">
        <v>2581423.15</v>
      </c>
      <c r="K16" s="67">
        <v>1542849.64</v>
      </c>
      <c r="L16" s="67">
        <v>2015508.63</v>
      </c>
      <c r="M16" s="67">
        <v>9928313.31</v>
      </c>
      <c r="N16" s="67">
        <f t="shared" si="1"/>
        <v>11458671.64</v>
      </c>
    </row>
    <row r="17" spans="1:14" ht="12.75">
      <c r="A17" s="66" t="s">
        <v>197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/>
      <c r="I17" s="67"/>
      <c r="J17" s="67"/>
      <c r="K17" s="67"/>
      <c r="L17" s="67"/>
      <c r="M17" s="67"/>
      <c r="N17" s="67">
        <f t="shared" si="1"/>
        <v>0</v>
      </c>
    </row>
    <row r="18" spans="1:14" ht="12.75">
      <c r="A18" s="66" t="s">
        <v>198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/>
      <c r="I18" s="67"/>
      <c r="J18" s="67"/>
      <c r="K18" s="67"/>
      <c r="L18" s="67"/>
      <c r="M18" s="67"/>
      <c r="N18" s="67">
        <f t="shared" si="1"/>
        <v>0</v>
      </c>
    </row>
    <row r="19" spans="1:14" ht="12.75">
      <c r="A19" s="66" t="s">
        <v>12</v>
      </c>
      <c r="B19" s="67">
        <v>9932927.16</v>
      </c>
      <c r="C19" s="67">
        <v>10193324.18</v>
      </c>
      <c r="D19" s="67">
        <v>9765143.15</v>
      </c>
      <c r="E19" s="67">
        <v>9502478.62</v>
      </c>
      <c r="F19" s="67">
        <v>10024132.6</v>
      </c>
      <c r="G19" s="67">
        <v>10312774.22</v>
      </c>
      <c r="H19" s="67">
        <v>11347574.52</v>
      </c>
      <c r="I19" s="67">
        <v>12218168.01</v>
      </c>
      <c r="J19" s="67">
        <v>10555433.23</v>
      </c>
      <c r="K19" s="67">
        <v>11158566.81</v>
      </c>
      <c r="L19" s="67">
        <v>11901917.77</v>
      </c>
      <c r="M19" s="67">
        <v>10308798.16</v>
      </c>
      <c r="N19" s="67">
        <f t="shared" si="1"/>
        <v>127221238.43</v>
      </c>
    </row>
    <row r="20" spans="1:14" ht="12.75">
      <c r="A20" s="66" t="s">
        <v>13</v>
      </c>
      <c r="B20" s="67">
        <v>42138304.55</v>
      </c>
      <c r="C20" s="67">
        <v>53862802.9</v>
      </c>
      <c r="D20" s="67">
        <v>56208650.57</v>
      </c>
      <c r="E20" s="67">
        <v>56905029.9</v>
      </c>
      <c r="F20" s="67">
        <v>60366953.03</v>
      </c>
      <c r="G20" s="67">
        <v>52636972.76</v>
      </c>
      <c r="H20" s="67">
        <v>50419770.47</v>
      </c>
      <c r="I20" s="67">
        <v>70089584.03</v>
      </c>
      <c r="J20" s="67">
        <v>87297480.08</v>
      </c>
      <c r="K20" s="67">
        <v>55995926.44</v>
      </c>
      <c r="L20" s="67">
        <v>84681268.7</v>
      </c>
      <c r="M20" s="67">
        <v>50453400.58</v>
      </c>
      <c r="N20" s="67">
        <f t="shared" si="1"/>
        <v>721056144.01</v>
      </c>
    </row>
    <row r="21" spans="1:14" ht="12.75">
      <c r="A21" s="66" t="s">
        <v>14</v>
      </c>
      <c r="B21" s="67">
        <v>926884.79</v>
      </c>
      <c r="C21" s="67">
        <v>1018669.61</v>
      </c>
      <c r="D21" s="67">
        <v>1000143.69</v>
      </c>
      <c r="E21" s="67">
        <v>1213452.28</v>
      </c>
      <c r="F21" s="67">
        <v>1009763.49</v>
      </c>
      <c r="G21" s="67">
        <v>1137223.32</v>
      </c>
      <c r="H21" s="67">
        <v>1829672.06</v>
      </c>
      <c r="I21" s="67">
        <v>2141871.85</v>
      </c>
      <c r="J21" s="67">
        <v>2212366.25</v>
      </c>
      <c r="K21" s="67">
        <v>2046216.6</v>
      </c>
      <c r="L21" s="67">
        <v>1902666.32</v>
      </c>
      <c r="M21" s="67">
        <v>850485.39</v>
      </c>
      <c r="N21" s="67">
        <f t="shared" si="1"/>
        <v>17289415.65</v>
      </c>
    </row>
    <row r="22" spans="1:14" ht="12.75">
      <c r="A22" s="68" t="s">
        <v>388</v>
      </c>
      <c r="B22" s="69">
        <f aca="true" t="shared" si="2" ref="B22:K22">SUM(B23:B26)</f>
        <v>-22323634.07</v>
      </c>
      <c r="C22" s="69">
        <f t="shared" si="2"/>
        <v>8623237.63</v>
      </c>
      <c r="D22" s="69">
        <f t="shared" si="2"/>
        <v>22623718.54</v>
      </c>
      <c r="E22" s="69">
        <f t="shared" si="2"/>
        <v>9694139.209999999</v>
      </c>
      <c r="F22" s="69">
        <f t="shared" si="2"/>
        <v>9422195.17</v>
      </c>
      <c r="G22" s="69">
        <f t="shared" si="2"/>
        <v>10305037.55</v>
      </c>
      <c r="H22" s="69">
        <f t="shared" si="2"/>
        <v>9343249.39</v>
      </c>
      <c r="I22" s="69">
        <f t="shared" si="2"/>
        <v>17139472.43</v>
      </c>
      <c r="J22" s="69">
        <f t="shared" si="2"/>
        <v>14650012.34</v>
      </c>
      <c r="K22" s="69">
        <f t="shared" si="2"/>
        <v>11782010.99</v>
      </c>
      <c r="L22" s="69">
        <f>SUM(L23:L26)</f>
        <v>14952804.33</v>
      </c>
      <c r="M22" s="69">
        <f>SUM(M23:M26)</f>
        <v>18160867.07</v>
      </c>
      <c r="N22" s="160">
        <f>SUM(B22:M22)</f>
        <v>124373110.57999998</v>
      </c>
    </row>
    <row r="23" spans="1:14" ht="12.75">
      <c r="A23" s="66" t="s">
        <v>199</v>
      </c>
      <c r="B23" s="67">
        <v>2996984</v>
      </c>
      <c r="C23" s="67">
        <v>3002940.96</v>
      </c>
      <c r="D23" s="67">
        <v>3006060.58</v>
      </c>
      <c r="E23" s="67">
        <v>2821411.14</v>
      </c>
      <c r="F23" s="67">
        <v>2798698.36</v>
      </c>
      <c r="G23" s="67">
        <v>2799648.57</v>
      </c>
      <c r="H23" s="67">
        <v>2789973.85</v>
      </c>
      <c r="I23" s="67">
        <v>8138436.32</v>
      </c>
      <c r="J23" s="67">
        <v>371042.94</v>
      </c>
      <c r="K23" s="67">
        <v>2766444.54</v>
      </c>
      <c r="L23" s="67">
        <v>2749114.64</v>
      </c>
      <c r="M23" s="67">
        <v>2757977.63</v>
      </c>
      <c r="N23" s="67">
        <f>SUM(B23:M23)</f>
        <v>36998733.53</v>
      </c>
    </row>
    <row r="24" spans="1:14" ht="12.75">
      <c r="A24" s="66" t="s">
        <v>200</v>
      </c>
      <c r="B24" s="67">
        <v>238739.36</v>
      </c>
      <c r="C24" s="67">
        <v>238483.68</v>
      </c>
      <c r="D24" s="67">
        <v>235941.73</v>
      </c>
      <c r="E24" s="67">
        <v>235885.59</v>
      </c>
      <c r="F24" s="67">
        <v>236270.1</v>
      </c>
      <c r="G24" s="67">
        <v>118092.97</v>
      </c>
      <c r="H24" s="67">
        <v>232152.48</v>
      </c>
      <c r="I24" s="67">
        <v>464304.96</v>
      </c>
      <c r="J24" s="67"/>
      <c r="K24" s="67">
        <v>181742.95</v>
      </c>
      <c r="L24" s="67">
        <v>240786.13</v>
      </c>
      <c r="M24" s="67">
        <v>240786.13</v>
      </c>
      <c r="N24" s="67">
        <f>SUM(B24:M24)</f>
        <v>2663186.0799999996</v>
      </c>
    </row>
    <row r="25" spans="1:14" ht="12.75">
      <c r="A25" s="66" t="s">
        <v>201</v>
      </c>
      <c r="B25" s="67">
        <v>-30160619.02</v>
      </c>
      <c r="C25" s="67">
        <v>58385</v>
      </c>
      <c r="D25" s="67">
        <v>14471786.57</v>
      </c>
      <c r="E25" s="67">
        <v>963282.21</v>
      </c>
      <c r="F25" s="67">
        <v>44020.07</v>
      </c>
      <c r="G25" s="67">
        <v>860140.34</v>
      </c>
      <c r="H25" s="67">
        <v>44183.51</v>
      </c>
      <c r="I25" s="67">
        <v>44732.23</v>
      </c>
      <c r="J25" s="67">
        <v>1689043.38</v>
      </c>
      <c r="K25" s="67">
        <v>1097564.19</v>
      </c>
      <c r="L25" s="67">
        <v>1092106.88</v>
      </c>
      <c r="M25" s="67">
        <v>8905346.51</v>
      </c>
      <c r="N25" s="67">
        <f>SUM(B25:M25)</f>
        <v>-890028.1299999971</v>
      </c>
    </row>
    <row r="26" spans="1:14" ht="22.5">
      <c r="A26" s="161" t="s">
        <v>392</v>
      </c>
      <c r="B26" s="162">
        <v>4601261.59</v>
      </c>
      <c r="C26" s="162">
        <v>5323427.99</v>
      </c>
      <c r="D26" s="162">
        <v>4909929.66</v>
      </c>
      <c r="E26" s="162">
        <v>5673560.27</v>
      </c>
      <c r="F26" s="162">
        <v>6343206.64</v>
      </c>
      <c r="G26" s="162">
        <v>6527155.67</v>
      </c>
      <c r="H26" s="162">
        <v>6276939.55</v>
      </c>
      <c r="I26" s="162">
        <v>8491998.92</v>
      </c>
      <c r="J26" s="162">
        <v>12589926.02</v>
      </c>
      <c r="K26" s="162">
        <v>7736259.31</v>
      </c>
      <c r="L26" s="162">
        <v>10870796.68</v>
      </c>
      <c r="M26" s="162">
        <v>6256756.8</v>
      </c>
      <c r="N26" s="162">
        <f>SUM(B26:M26)</f>
        <v>85601219.10000001</v>
      </c>
    </row>
    <row r="27" ht="12.75">
      <c r="N27" s="70"/>
    </row>
    <row r="28" spans="1:14" ht="12.75">
      <c r="A28" s="171" t="s">
        <v>385</v>
      </c>
      <c r="B28" s="172">
        <f aca="true" t="shared" si="3" ref="B28:J28">SUM(B13-B22)</f>
        <v>73346564.8</v>
      </c>
      <c r="C28" s="172">
        <f t="shared" si="3"/>
        <v>87589826.23</v>
      </c>
      <c r="D28" s="172">
        <f t="shared" si="3"/>
        <v>94501189.28</v>
      </c>
      <c r="E28" s="172">
        <f t="shared" si="3"/>
        <v>92487457.51</v>
      </c>
      <c r="F28" s="172">
        <f t="shared" si="3"/>
        <v>97665140.3</v>
      </c>
      <c r="G28" s="172">
        <f t="shared" si="3"/>
        <v>89588417.39999999</v>
      </c>
      <c r="H28" s="172">
        <f t="shared" si="3"/>
        <v>92623878.62</v>
      </c>
      <c r="I28" s="172">
        <f t="shared" si="3"/>
        <v>122900016.19999999</v>
      </c>
      <c r="J28" s="172">
        <f t="shared" si="3"/>
        <v>111409543.57</v>
      </c>
      <c r="K28" s="172">
        <f>SUM(K13-K22)</f>
        <v>91315047.6</v>
      </c>
      <c r="L28" s="172">
        <f>SUM(L13-L22)</f>
        <v>170451901.97</v>
      </c>
      <c r="M28" s="172">
        <f>SUM(M13-M22)</f>
        <v>89521706.08000001</v>
      </c>
      <c r="N28" s="173">
        <f>SUM(N13-N22)</f>
        <v>1213400689.5600002</v>
      </c>
    </row>
    <row r="29" ht="12.75">
      <c r="N29" s="70"/>
    </row>
    <row r="30" spans="1:14" ht="21">
      <c r="A30" s="174" t="s">
        <v>386</v>
      </c>
      <c r="B30" s="175">
        <v>3200001.6</v>
      </c>
      <c r="C30" s="175">
        <v>1.82</v>
      </c>
      <c r="D30" s="175">
        <v>0.77</v>
      </c>
      <c r="E30" s="175">
        <v>-12535.67</v>
      </c>
      <c r="F30" s="175">
        <v>4.1</v>
      </c>
      <c r="G30" s="175">
        <v>7.48</v>
      </c>
      <c r="H30" s="175">
        <v>3.1</v>
      </c>
      <c r="I30" s="175">
        <v>4.53</v>
      </c>
      <c r="J30" s="175">
        <v>0</v>
      </c>
      <c r="K30" s="175">
        <v>6.89</v>
      </c>
      <c r="L30" s="175">
        <v>15.61</v>
      </c>
      <c r="M30" s="175">
        <v>27.06</v>
      </c>
      <c r="N30" s="176">
        <f>SUM(B30:M30)</f>
        <v>3187537.29</v>
      </c>
    </row>
    <row r="31" ht="12.75">
      <c r="N31" s="70"/>
    </row>
    <row r="32" spans="1:14" ht="31.5">
      <c r="A32" s="174" t="s">
        <v>390</v>
      </c>
      <c r="B32" s="172">
        <f>SUM(B28-B30)</f>
        <v>70146563.2</v>
      </c>
      <c r="C32" s="172">
        <f aca="true" t="shared" si="4" ref="C32:M32">SUM(C28-C30)</f>
        <v>87589824.41000001</v>
      </c>
      <c r="D32" s="172">
        <f t="shared" si="4"/>
        <v>94501188.51</v>
      </c>
      <c r="E32" s="172">
        <f t="shared" si="4"/>
        <v>92499993.18</v>
      </c>
      <c r="F32" s="172">
        <f t="shared" si="4"/>
        <v>97665136.2</v>
      </c>
      <c r="G32" s="172">
        <f t="shared" si="4"/>
        <v>89588409.91999999</v>
      </c>
      <c r="H32" s="172">
        <f t="shared" si="4"/>
        <v>92623875.52000001</v>
      </c>
      <c r="I32" s="172">
        <f t="shared" si="4"/>
        <v>122900011.66999999</v>
      </c>
      <c r="J32" s="172">
        <f t="shared" si="4"/>
        <v>111409543.57</v>
      </c>
      <c r="K32" s="172">
        <f t="shared" si="4"/>
        <v>91315040.71</v>
      </c>
      <c r="L32" s="172">
        <f t="shared" si="4"/>
        <v>170451886.35999998</v>
      </c>
      <c r="M32" s="172">
        <f t="shared" si="4"/>
        <v>89521679.02000001</v>
      </c>
      <c r="N32" s="173">
        <f>SUM(B32:M32)</f>
        <v>1210213152.2699997</v>
      </c>
    </row>
    <row r="33" ht="12.75">
      <c r="N33" s="70"/>
    </row>
    <row r="34" spans="1:14" ht="21">
      <c r="A34" s="174" t="s">
        <v>387</v>
      </c>
      <c r="B34" s="175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6">
        <f>SUM(B34:M34)</f>
        <v>0</v>
      </c>
    </row>
    <row r="35" ht="12.75">
      <c r="N35" s="70"/>
    </row>
    <row r="36" spans="1:14" ht="31.5">
      <c r="A36" s="174" t="s">
        <v>391</v>
      </c>
      <c r="B36" s="172">
        <f>SUM(B32-B34)</f>
        <v>70146563.2</v>
      </c>
      <c r="C36" s="172">
        <f aca="true" t="shared" si="5" ref="C36:M36">SUM(C32-C34)</f>
        <v>87589824.41000001</v>
      </c>
      <c r="D36" s="172">
        <f t="shared" si="5"/>
        <v>94501188.51</v>
      </c>
      <c r="E36" s="172">
        <f t="shared" si="5"/>
        <v>92499993.18</v>
      </c>
      <c r="F36" s="172">
        <f t="shared" si="5"/>
        <v>97665136.2</v>
      </c>
      <c r="G36" s="172">
        <f t="shared" si="5"/>
        <v>89588409.91999999</v>
      </c>
      <c r="H36" s="172">
        <f t="shared" si="5"/>
        <v>92623875.52000001</v>
      </c>
      <c r="I36" s="172">
        <f t="shared" si="5"/>
        <v>122900011.66999999</v>
      </c>
      <c r="J36" s="172">
        <f t="shared" si="5"/>
        <v>111409543.57</v>
      </c>
      <c r="K36" s="172">
        <f t="shared" si="5"/>
        <v>91315040.71</v>
      </c>
      <c r="L36" s="172">
        <f t="shared" si="5"/>
        <v>170451886.35999998</v>
      </c>
      <c r="M36" s="172">
        <f t="shared" si="5"/>
        <v>89521679.02000001</v>
      </c>
      <c r="N36" s="173">
        <f>SUM(B36:M36)</f>
        <v>1210213152.2699997</v>
      </c>
    </row>
    <row r="37" spans="1:14" ht="12.75">
      <c r="A37" s="3" t="s">
        <v>369</v>
      </c>
      <c r="N37" s="70"/>
    </row>
    <row r="38" ht="12.75">
      <c r="A38" s="3" t="s">
        <v>370</v>
      </c>
    </row>
    <row r="40" ht="12.75">
      <c r="N40" s="13"/>
    </row>
    <row r="41" spans="1:14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>
      <c r="A42" s="191" t="s">
        <v>54</v>
      </c>
      <c r="B42" s="191"/>
      <c r="C42" s="13"/>
      <c r="D42" s="13"/>
      <c r="F42" s="13"/>
      <c r="G42" s="179" t="s">
        <v>376</v>
      </c>
      <c r="H42" s="179"/>
      <c r="I42" s="179"/>
      <c r="K42" s="179" t="s">
        <v>55</v>
      </c>
      <c r="L42" s="179"/>
      <c r="M42" s="179"/>
      <c r="N42" s="179"/>
    </row>
    <row r="43" spans="1:14" ht="12.75">
      <c r="A43" s="191" t="s">
        <v>56</v>
      </c>
      <c r="B43" s="191"/>
      <c r="C43" s="13"/>
      <c r="D43" s="13"/>
      <c r="F43" s="13"/>
      <c r="G43" s="183" t="s">
        <v>374</v>
      </c>
      <c r="H43" s="183"/>
      <c r="I43" s="183"/>
      <c r="K43" s="191" t="s">
        <v>368</v>
      </c>
      <c r="L43" s="191"/>
      <c r="M43" s="191"/>
      <c r="N43" s="191"/>
    </row>
    <row r="44" spans="1:14" ht="12.75">
      <c r="A44" s="13"/>
      <c r="B44" s="13"/>
      <c r="C44" s="13"/>
      <c r="D44" s="13"/>
      <c r="F44" s="13"/>
      <c r="G44" s="191" t="s">
        <v>375</v>
      </c>
      <c r="H44" s="191"/>
      <c r="I44" s="191"/>
      <c r="K44" s="179" t="s">
        <v>57</v>
      </c>
      <c r="L44" s="179"/>
      <c r="M44" s="179"/>
      <c r="N44" s="179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</sheetData>
  <sheetProtection/>
  <mergeCells count="14">
    <mergeCell ref="G43:I43"/>
    <mergeCell ref="G44:I44"/>
    <mergeCell ref="A12:N12"/>
    <mergeCell ref="K43:N43"/>
    <mergeCell ref="A42:B42"/>
    <mergeCell ref="A43:B43"/>
    <mergeCell ref="K42:N42"/>
    <mergeCell ref="K44:N44"/>
    <mergeCell ref="A3:F5"/>
    <mergeCell ref="K4:N5"/>
    <mergeCell ref="A8:N8"/>
    <mergeCell ref="A10:A11"/>
    <mergeCell ref="B10:N10"/>
    <mergeCell ref="G42:I4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7" r:id="rId2"/>
  <ignoredErrors>
    <ignoredError sqref="N2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41.421875" style="3" customWidth="1"/>
    <col min="2" max="5" width="14.140625" style="3" customWidth="1"/>
    <col min="6" max="6" width="9.140625" style="3" customWidth="1"/>
    <col min="7" max="7" width="12.8515625" style="3" bestFit="1" customWidth="1"/>
    <col min="8" max="16384" width="9.140625" style="3" customWidth="1"/>
  </cols>
  <sheetData>
    <row r="1" spans="1:5" ht="12.75" customHeight="1">
      <c r="A1" s="180" t="s">
        <v>0</v>
      </c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>
      <c r="A3" s="180"/>
      <c r="B3" s="180"/>
      <c r="C3" s="180"/>
      <c r="D3" s="180"/>
      <c r="E3" s="180"/>
    </row>
    <row r="4" ht="12.75" customHeight="1">
      <c r="F4" s="71"/>
    </row>
    <row r="6" spans="1:5" ht="15.75">
      <c r="A6" s="4" t="s">
        <v>1</v>
      </c>
      <c r="E6" s="39" t="s">
        <v>438</v>
      </c>
    </row>
    <row r="7" spans="1:5" ht="12.75" customHeight="1">
      <c r="A7" s="55" t="s">
        <v>202</v>
      </c>
      <c r="B7" s="72"/>
      <c r="C7" s="72"/>
      <c r="D7" s="72"/>
      <c r="E7" s="72"/>
    </row>
    <row r="9" spans="1:5" ht="42">
      <c r="A9" s="59" t="s">
        <v>203</v>
      </c>
      <c r="B9" s="73" t="s">
        <v>204</v>
      </c>
      <c r="C9" s="73" t="s">
        <v>205</v>
      </c>
      <c r="D9" s="73" t="s">
        <v>206</v>
      </c>
      <c r="E9" s="73" t="s">
        <v>207</v>
      </c>
    </row>
    <row r="10" spans="1:5" ht="12.75">
      <c r="A10" s="74" t="s">
        <v>208</v>
      </c>
      <c r="B10" s="75">
        <v>61584500</v>
      </c>
      <c r="C10" s="75">
        <v>61584500</v>
      </c>
      <c r="D10" s="75">
        <v>20528166.68</v>
      </c>
      <c r="E10" s="75">
        <v>23945591.34</v>
      </c>
    </row>
    <row r="11" spans="1:5" ht="12.75">
      <c r="A11" s="76" t="s">
        <v>209</v>
      </c>
      <c r="B11" s="77">
        <v>40000000</v>
      </c>
      <c r="C11" s="77">
        <v>40000000</v>
      </c>
      <c r="D11" s="77">
        <v>13333333.4</v>
      </c>
      <c r="E11" s="77">
        <v>8644579.75</v>
      </c>
    </row>
    <row r="12" spans="1:5" ht="12.75">
      <c r="A12" s="76" t="s">
        <v>398</v>
      </c>
      <c r="B12" s="77">
        <v>38780000</v>
      </c>
      <c r="C12" s="77">
        <v>38780000</v>
      </c>
      <c r="D12" s="77">
        <v>12926666.72</v>
      </c>
      <c r="E12" s="77">
        <v>8098326.79</v>
      </c>
    </row>
    <row r="13" spans="1:5" ht="12.75">
      <c r="A13" s="76" t="s">
        <v>399</v>
      </c>
      <c r="B13" s="77">
        <v>1130000</v>
      </c>
      <c r="C13" s="77">
        <v>1130000</v>
      </c>
      <c r="D13" s="77">
        <v>376666.68</v>
      </c>
      <c r="E13" s="77">
        <v>521721.94</v>
      </c>
    </row>
    <row r="14" spans="1:5" ht="12.75">
      <c r="A14" s="76" t="s">
        <v>400</v>
      </c>
      <c r="B14" s="77">
        <v>90000</v>
      </c>
      <c r="C14" s="77">
        <v>90000</v>
      </c>
      <c r="D14" s="77">
        <v>30000</v>
      </c>
      <c r="E14" s="77">
        <v>24531.02</v>
      </c>
    </row>
    <row r="15" spans="1:5" ht="24">
      <c r="A15" s="159" t="s">
        <v>210</v>
      </c>
      <c r="B15" s="77">
        <v>3000000</v>
      </c>
      <c r="C15" s="77">
        <v>3000000</v>
      </c>
      <c r="D15" s="77">
        <v>1000000</v>
      </c>
      <c r="E15" s="77">
        <v>663315.21</v>
      </c>
    </row>
    <row r="16" spans="1:5" ht="12.75">
      <c r="A16" s="76" t="s">
        <v>11</v>
      </c>
      <c r="B16" s="77">
        <v>11709000</v>
      </c>
      <c r="C16" s="77">
        <v>11709000</v>
      </c>
      <c r="D16" s="77">
        <v>3902999.96</v>
      </c>
      <c r="E16" s="77">
        <v>12784060.96</v>
      </c>
    </row>
    <row r="17" spans="1:5" ht="12.75">
      <c r="A17" s="76" t="s">
        <v>397</v>
      </c>
      <c r="B17" s="77">
        <v>11709000</v>
      </c>
      <c r="C17" s="77">
        <v>11709000</v>
      </c>
      <c r="D17" s="77">
        <v>3902999.96</v>
      </c>
      <c r="E17" s="77">
        <v>12784060.96</v>
      </c>
    </row>
    <row r="18" spans="1:5" ht="12.75">
      <c r="A18" s="76" t="s">
        <v>14</v>
      </c>
      <c r="B18" s="77">
        <v>6875500</v>
      </c>
      <c r="C18" s="77">
        <v>6875500</v>
      </c>
      <c r="D18" s="77">
        <v>2291833.32</v>
      </c>
      <c r="E18" s="77">
        <v>1853635.42</v>
      </c>
    </row>
    <row r="19" spans="1:5" ht="12.75">
      <c r="A19" s="78" t="s">
        <v>211</v>
      </c>
      <c r="B19" s="75">
        <v>0</v>
      </c>
      <c r="C19" s="75">
        <v>0</v>
      </c>
      <c r="D19" s="75">
        <v>0</v>
      </c>
      <c r="E19" s="75">
        <v>0</v>
      </c>
    </row>
    <row r="20" spans="1:5" ht="12.75">
      <c r="A20" s="78" t="s">
        <v>212</v>
      </c>
      <c r="B20" s="75">
        <v>102155500</v>
      </c>
      <c r="C20" s="75">
        <v>102155500</v>
      </c>
      <c r="D20" s="75">
        <v>34051833.24</v>
      </c>
      <c r="E20" s="75">
        <v>22323670.81</v>
      </c>
    </row>
    <row r="21" spans="1:5" ht="12.75">
      <c r="A21" s="76" t="s">
        <v>213</v>
      </c>
      <c r="B21" s="77">
        <v>61757000</v>
      </c>
      <c r="C21" s="77">
        <v>61757000</v>
      </c>
      <c r="D21" s="77">
        <v>20585666.6</v>
      </c>
      <c r="E21" s="77">
        <v>13107613.35</v>
      </c>
    </row>
    <row r="22" spans="1:5" ht="12.75">
      <c r="A22" s="76" t="s">
        <v>401</v>
      </c>
      <c r="B22" s="77">
        <v>61757000</v>
      </c>
      <c r="C22" s="77">
        <v>61757000</v>
      </c>
      <c r="D22" s="77">
        <v>20585666.6</v>
      </c>
      <c r="E22" s="77">
        <v>13107613.35</v>
      </c>
    </row>
    <row r="23" spans="1:5" ht="12.75">
      <c r="A23" s="79" t="s">
        <v>214</v>
      </c>
      <c r="B23" s="77">
        <v>40398500</v>
      </c>
      <c r="C23" s="77">
        <v>40398500</v>
      </c>
      <c r="D23" s="77">
        <v>13466166.64</v>
      </c>
      <c r="E23" s="77">
        <v>9216057.46</v>
      </c>
    </row>
    <row r="24" spans="1:5" ht="12.75">
      <c r="A24" s="74" t="s">
        <v>215</v>
      </c>
      <c r="B24" s="75">
        <v>0</v>
      </c>
      <c r="C24" s="75">
        <v>0</v>
      </c>
      <c r="D24" s="75">
        <v>0</v>
      </c>
      <c r="E24" s="75">
        <v>0</v>
      </c>
    </row>
    <row r="25" spans="1:5" ht="12.75">
      <c r="A25" s="74" t="s">
        <v>216</v>
      </c>
      <c r="B25" s="75">
        <v>0</v>
      </c>
      <c r="C25" s="75">
        <v>0</v>
      </c>
      <c r="D25" s="75">
        <v>0</v>
      </c>
      <c r="E25" s="75">
        <v>0</v>
      </c>
    </row>
    <row r="26" spans="1:5" ht="24">
      <c r="A26" s="80" t="s">
        <v>217</v>
      </c>
      <c r="B26" s="75">
        <v>0</v>
      </c>
      <c r="C26" s="75">
        <v>0</v>
      </c>
      <c r="D26" s="75">
        <v>0</v>
      </c>
      <c r="E26" s="75">
        <v>0</v>
      </c>
    </row>
    <row r="27" spans="1:5" ht="24">
      <c r="A27" s="80" t="s">
        <v>218</v>
      </c>
      <c r="B27" s="75">
        <v>0</v>
      </c>
      <c r="C27" s="75">
        <v>0</v>
      </c>
      <c r="D27" s="75">
        <v>0</v>
      </c>
      <c r="E27" s="75">
        <v>0</v>
      </c>
    </row>
    <row r="28" spans="1:5" ht="24">
      <c r="A28" s="81" t="s">
        <v>219</v>
      </c>
      <c r="B28" s="75">
        <v>163740000</v>
      </c>
      <c r="C28" s="75">
        <v>163740000</v>
      </c>
      <c r="D28" s="75">
        <v>54579999.92</v>
      </c>
      <c r="E28" s="75">
        <v>46269262.15</v>
      </c>
    </row>
    <row r="29" ht="12.75">
      <c r="D29" s="3" t="s">
        <v>220</v>
      </c>
    </row>
    <row r="31" spans="1:5" ht="48">
      <c r="A31" s="78" t="s">
        <v>221</v>
      </c>
      <c r="B31" s="82" t="s">
        <v>222</v>
      </c>
      <c r="C31" s="82" t="s">
        <v>223</v>
      </c>
      <c r="D31" s="82" t="s">
        <v>224</v>
      </c>
      <c r="E31" s="82" t="s">
        <v>225</v>
      </c>
    </row>
    <row r="32" spans="1:5" ht="12.75">
      <c r="A32" s="74" t="s">
        <v>226</v>
      </c>
      <c r="B32" s="75">
        <v>52605000</v>
      </c>
      <c r="C32" s="75">
        <v>52605000</v>
      </c>
      <c r="D32" s="75">
        <v>42843394.81</v>
      </c>
      <c r="E32" s="75">
        <v>16991353.3</v>
      </c>
    </row>
    <row r="33" spans="1:5" ht="12.75">
      <c r="A33" s="76" t="s">
        <v>41</v>
      </c>
      <c r="B33" s="77">
        <v>51905000</v>
      </c>
      <c r="C33" s="77">
        <v>51905000</v>
      </c>
      <c r="D33" s="77">
        <v>42837304.81</v>
      </c>
      <c r="E33" s="77">
        <v>16985263.3</v>
      </c>
    </row>
    <row r="34" spans="1:5" ht="12.75">
      <c r="A34" s="76" t="s">
        <v>45</v>
      </c>
      <c r="B34" s="77">
        <v>700000</v>
      </c>
      <c r="C34" s="77">
        <v>700000</v>
      </c>
      <c r="D34" s="77">
        <v>6090</v>
      </c>
      <c r="E34" s="77">
        <v>6090</v>
      </c>
    </row>
    <row r="35" spans="1:5" ht="12.75">
      <c r="A35" s="74" t="s">
        <v>227</v>
      </c>
      <c r="B35" s="75">
        <v>90160000</v>
      </c>
      <c r="C35" s="75">
        <v>90160000</v>
      </c>
      <c r="D35" s="75">
        <v>24903314.25</v>
      </c>
      <c r="E35" s="75">
        <v>24903314.25</v>
      </c>
    </row>
    <row r="36" spans="1:5" ht="12.75">
      <c r="A36" s="76" t="s">
        <v>228</v>
      </c>
      <c r="B36" s="77">
        <v>79160000</v>
      </c>
      <c r="C36" s="77">
        <v>79160000</v>
      </c>
      <c r="D36" s="77">
        <v>22300599.68</v>
      </c>
      <c r="E36" s="77">
        <v>22300599.68</v>
      </c>
    </row>
    <row r="37" spans="1:5" ht="12.75">
      <c r="A37" s="76" t="s">
        <v>229</v>
      </c>
      <c r="B37" s="77">
        <v>11000000</v>
      </c>
      <c r="C37" s="77">
        <v>11000000</v>
      </c>
      <c r="D37" s="77">
        <v>2602714.57</v>
      </c>
      <c r="E37" s="77">
        <v>2602714.57</v>
      </c>
    </row>
    <row r="38" spans="1:5" ht="12.75">
      <c r="A38" s="76" t="s">
        <v>230</v>
      </c>
      <c r="B38" s="77"/>
      <c r="C38" s="77"/>
      <c r="D38" s="77"/>
      <c r="E38" s="77"/>
    </row>
    <row r="39" spans="1:5" ht="12.75">
      <c r="A39" s="76" t="s">
        <v>231</v>
      </c>
      <c r="B39" s="77">
        <v>0</v>
      </c>
      <c r="C39" s="77">
        <v>0</v>
      </c>
      <c r="D39" s="77">
        <v>0</v>
      </c>
      <c r="E39" s="77">
        <v>0</v>
      </c>
    </row>
    <row r="40" spans="1:5" ht="24">
      <c r="A40" s="81" t="s">
        <v>232</v>
      </c>
      <c r="B40" s="75">
        <v>26035000</v>
      </c>
      <c r="C40" s="75">
        <v>26035000</v>
      </c>
      <c r="D40" s="75">
        <v>0</v>
      </c>
      <c r="E40" s="75">
        <v>0</v>
      </c>
    </row>
    <row r="41" spans="1:7" ht="24">
      <c r="A41" s="81" t="s">
        <v>233</v>
      </c>
      <c r="B41" s="75">
        <v>168800000</v>
      </c>
      <c r="C41" s="75">
        <v>168800000</v>
      </c>
      <c r="D41" s="75">
        <v>67746709.06</v>
      </c>
      <c r="E41" s="75">
        <v>41894667.55</v>
      </c>
      <c r="G41" s="114"/>
    </row>
    <row r="42" spans="1:7" ht="24">
      <c r="A42" s="81" t="s">
        <v>234</v>
      </c>
      <c r="B42" s="75">
        <f>B28-B41</f>
        <v>-5060000</v>
      </c>
      <c r="C42" s="75">
        <f>C28-C41</f>
        <v>-5060000</v>
      </c>
      <c r="D42" s="75">
        <f>E28-D41</f>
        <v>-21477446.910000004</v>
      </c>
      <c r="E42" s="75">
        <f>E28-E41</f>
        <v>4374594.6000000015</v>
      </c>
      <c r="G42" s="70"/>
    </row>
    <row r="44" s="13" customFormat="1" ht="12.75"/>
    <row r="45" spans="1:5" s="13" customFormat="1" ht="12.75">
      <c r="A45" s="53" t="s">
        <v>54</v>
      </c>
      <c r="B45" s="179" t="s">
        <v>376</v>
      </c>
      <c r="C45" s="179"/>
      <c r="D45" s="179"/>
      <c r="E45" s="179"/>
    </row>
    <row r="46" spans="1:5" s="13" customFormat="1" ht="12.75">
      <c r="A46" s="53" t="s">
        <v>56</v>
      </c>
      <c r="B46" s="179" t="s">
        <v>374</v>
      </c>
      <c r="C46" s="179"/>
      <c r="D46" s="179"/>
      <c r="E46" s="179"/>
    </row>
    <row r="47" spans="1:5" s="13" customFormat="1" ht="12.75">
      <c r="A47" s="53"/>
      <c r="B47" s="179" t="s">
        <v>375</v>
      </c>
      <c r="C47" s="179"/>
      <c r="D47" s="179"/>
      <c r="E47" s="179"/>
    </row>
    <row r="48" s="13" customFormat="1" ht="12.75"/>
    <row r="49" s="13" customFormat="1" ht="12.75"/>
    <row r="50" s="13" customFormat="1" ht="12.75"/>
    <row r="51" spans="2:5" s="13" customFormat="1" ht="12.75">
      <c r="B51" s="179" t="s">
        <v>55</v>
      </c>
      <c r="C51" s="179"/>
      <c r="D51" s="179"/>
      <c r="E51" s="179"/>
    </row>
    <row r="52" spans="2:5" s="13" customFormat="1" ht="12.75">
      <c r="B52" s="192" t="s">
        <v>368</v>
      </c>
      <c r="C52" s="192"/>
      <c r="D52" s="192"/>
      <c r="E52" s="192"/>
    </row>
    <row r="53" spans="2:5" s="13" customFormat="1" ht="12.75">
      <c r="B53" s="179" t="s">
        <v>57</v>
      </c>
      <c r="C53" s="179"/>
      <c r="D53" s="179"/>
      <c r="E53" s="179"/>
    </row>
    <row r="54" s="13" customFormat="1" ht="12.75"/>
    <row r="55" s="13" customFormat="1" ht="12.75"/>
    <row r="56" s="13" customFormat="1" ht="12.75"/>
  </sheetData>
  <sheetProtection/>
  <mergeCells count="7">
    <mergeCell ref="B51:E51"/>
    <mergeCell ref="B53:E53"/>
    <mergeCell ref="B52:E52"/>
    <mergeCell ref="A1:E3"/>
    <mergeCell ref="B45:E45"/>
    <mergeCell ref="B46:E46"/>
    <mergeCell ref="B47:E4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34.7109375" style="3" customWidth="1"/>
    <col min="2" max="2" width="14.28125" style="3" bestFit="1" customWidth="1"/>
    <col min="3" max="3" width="3.140625" style="3" customWidth="1"/>
    <col min="4" max="4" width="39.28125" style="3" customWidth="1"/>
    <col min="5" max="5" width="13.8515625" style="3" customWidth="1"/>
    <col min="6" max="16384" width="9.140625" style="3" customWidth="1"/>
  </cols>
  <sheetData>
    <row r="1" spans="1:5" ht="12.75" customHeight="1">
      <c r="A1" s="180" t="s">
        <v>0</v>
      </c>
      <c r="B1" s="180"/>
      <c r="C1" s="180"/>
      <c r="D1" s="180"/>
      <c r="E1" s="180"/>
    </row>
    <row r="2" spans="1:5" ht="12.75" customHeight="1">
      <c r="A2" s="180"/>
      <c r="B2" s="180"/>
      <c r="C2" s="180"/>
      <c r="D2" s="180"/>
      <c r="E2" s="180"/>
    </row>
    <row r="3" spans="1:5" ht="12.75" customHeight="1">
      <c r="A3" s="180"/>
      <c r="B3" s="180"/>
      <c r="C3" s="180"/>
      <c r="D3" s="180"/>
      <c r="E3" s="180"/>
    </row>
    <row r="4" ht="12.75"/>
    <row r="5" spans="4:7" ht="12.75" customHeight="1">
      <c r="D5" s="71"/>
      <c r="E5" s="71"/>
      <c r="F5" s="71"/>
      <c r="G5" s="71"/>
    </row>
    <row r="6" spans="1:5" ht="15.75">
      <c r="A6" s="4" t="s">
        <v>1</v>
      </c>
      <c r="E6" s="39" t="s">
        <v>439</v>
      </c>
    </row>
    <row r="7" spans="1:5" s="2" customFormat="1" ht="8.25">
      <c r="A7" s="83"/>
      <c r="E7" s="84"/>
    </row>
    <row r="8" spans="1:5" ht="15" customHeight="1">
      <c r="A8" s="200" t="s">
        <v>235</v>
      </c>
      <c r="B8" s="200"/>
      <c r="C8" s="200"/>
      <c r="D8" s="200"/>
      <c r="E8" s="200"/>
    </row>
    <row r="9" spans="1:5" ht="15" customHeight="1">
      <c r="A9" s="200"/>
      <c r="B9" s="200"/>
      <c r="C9" s="200"/>
      <c r="D9" s="200"/>
      <c r="E9" s="200"/>
    </row>
    <row r="12" spans="1:5" ht="12.75">
      <c r="A12" s="85" t="s">
        <v>3</v>
      </c>
      <c r="B12" s="86">
        <f>SUM(B14,B16,B18)</f>
        <v>53569172.4</v>
      </c>
      <c r="C12" s="87"/>
      <c r="D12" s="85" t="s">
        <v>31</v>
      </c>
      <c r="E12" s="86">
        <f>SUM(E14,E16,E18)</f>
        <v>48695475.4</v>
      </c>
    </row>
    <row r="13" spans="2:5" ht="12.75">
      <c r="B13" s="88"/>
      <c r="D13" s="89"/>
      <c r="E13" s="90"/>
    </row>
    <row r="14" spans="1:5" ht="12.75">
      <c r="A14" s="91" t="s">
        <v>236</v>
      </c>
      <c r="B14" s="92">
        <v>46269262.15</v>
      </c>
      <c r="C14" s="93"/>
      <c r="D14" s="91" t="s">
        <v>237</v>
      </c>
      <c r="E14" s="92">
        <v>31331116.08</v>
      </c>
    </row>
    <row r="15" spans="2:5" ht="12.75">
      <c r="B15" s="88"/>
      <c r="D15" s="89"/>
      <c r="E15" s="90"/>
    </row>
    <row r="16" spans="1:5" ht="12.75">
      <c r="A16" s="91" t="s">
        <v>238</v>
      </c>
      <c r="B16" s="92">
        <v>0</v>
      </c>
      <c r="C16" s="93"/>
      <c r="D16" s="91" t="s">
        <v>238</v>
      </c>
      <c r="E16" s="92">
        <v>0</v>
      </c>
    </row>
    <row r="17" spans="2:5" ht="12.75">
      <c r="B17" s="88"/>
      <c r="D17" s="89"/>
      <c r="E17" s="90"/>
    </row>
    <row r="18" spans="1:5" ht="12.75">
      <c r="A18" s="91" t="s">
        <v>239</v>
      </c>
      <c r="B18" s="92">
        <v>7299910.25</v>
      </c>
      <c r="C18" s="93"/>
      <c r="D18" s="91" t="s">
        <v>239</v>
      </c>
      <c r="E18" s="92">
        <v>17364359.32</v>
      </c>
    </row>
    <row r="19" spans="2:5" ht="12.75">
      <c r="B19" s="88"/>
      <c r="D19" s="89"/>
      <c r="E19" s="90"/>
    </row>
    <row r="20" spans="2:5" ht="12.75">
      <c r="B20" s="88"/>
      <c r="D20" s="89"/>
      <c r="E20" s="90"/>
    </row>
    <row r="21" spans="2:5" ht="12.75">
      <c r="B21" s="88"/>
      <c r="D21" s="89"/>
      <c r="E21" s="90"/>
    </row>
    <row r="22" spans="1:5" ht="12.75">
      <c r="A22" s="85" t="s">
        <v>240</v>
      </c>
      <c r="B22" s="86">
        <f>SUM(B24,B26,B28)</f>
        <v>1471413997.03</v>
      </c>
      <c r="C22" s="87"/>
      <c r="D22" s="85" t="s">
        <v>241</v>
      </c>
      <c r="E22" s="86">
        <f>SUM(E24,E26,E28)</f>
        <v>1472794388.44</v>
      </c>
    </row>
    <row r="23" spans="2:5" ht="12.75">
      <c r="B23" s="88"/>
      <c r="D23" s="89"/>
      <c r="E23" s="90"/>
    </row>
    <row r="24" spans="1:5" ht="12.75">
      <c r="A24" s="91" t="s">
        <v>242</v>
      </c>
      <c r="B24" s="92">
        <v>0</v>
      </c>
      <c r="C24" s="93"/>
      <c r="D24" s="91" t="s">
        <v>242</v>
      </c>
      <c r="E24" s="92">
        <v>0</v>
      </c>
    </row>
    <row r="25" spans="2:5" ht="12.75">
      <c r="B25" s="88"/>
      <c r="D25" s="89"/>
      <c r="E25" s="90"/>
    </row>
    <row r="26" spans="1:5" ht="12.75">
      <c r="A26" s="91" t="s">
        <v>243</v>
      </c>
      <c r="B26" s="92">
        <v>331915.86</v>
      </c>
      <c r="C26" s="93"/>
      <c r="D26" s="91" t="s">
        <v>243</v>
      </c>
      <c r="E26" s="92">
        <v>333653.89</v>
      </c>
    </row>
    <row r="27" spans="2:5" ht="12.75">
      <c r="B27" s="88"/>
      <c r="D27" s="89"/>
      <c r="E27" s="90"/>
    </row>
    <row r="28" spans="1:5" ht="12.75">
      <c r="A28" s="91" t="s">
        <v>244</v>
      </c>
      <c r="B28" s="92">
        <v>1471082081.17</v>
      </c>
      <c r="C28" s="93"/>
      <c r="D28" s="91" t="s">
        <v>244</v>
      </c>
      <c r="E28" s="92">
        <v>1472460734.55</v>
      </c>
    </row>
    <row r="29" spans="2:5" ht="12.75">
      <c r="B29" s="88"/>
      <c r="E29" s="88"/>
    </row>
    <row r="30" spans="2:5" ht="12.75">
      <c r="B30" s="88"/>
      <c r="E30" s="88"/>
    </row>
    <row r="31" spans="2:5" ht="12.75">
      <c r="B31" s="88"/>
      <c r="E31" s="88"/>
    </row>
    <row r="32" spans="1:5" ht="12.75">
      <c r="A32" s="85" t="s">
        <v>178</v>
      </c>
      <c r="B32" s="86">
        <f>SUM(B12,B22)</f>
        <v>1524983169.43</v>
      </c>
      <c r="C32" s="94"/>
      <c r="D32" s="85" t="s">
        <v>178</v>
      </c>
      <c r="E32" s="86">
        <f>SUM(E12,E22)</f>
        <v>1521489863.8400002</v>
      </c>
    </row>
    <row r="36" spans="1:5" ht="12.75">
      <c r="A36" s="201" t="s">
        <v>245</v>
      </c>
      <c r="B36" s="202"/>
      <c r="C36" s="202"/>
      <c r="D36" s="202"/>
      <c r="E36" s="202"/>
    </row>
    <row r="37" spans="1:5" ht="12.75">
      <c r="A37" s="89"/>
      <c r="B37" s="89"/>
      <c r="C37" s="89"/>
      <c r="D37" s="89"/>
      <c r="E37" s="89"/>
    </row>
    <row r="38" spans="1:5" ht="12.75">
      <c r="A38" s="85" t="s">
        <v>246</v>
      </c>
      <c r="B38" s="89"/>
      <c r="C38" s="89"/>
      <c r="D38" s="89"/>
      <c r="E38" s="86">
        <f>E22</f>
        <v>1472794388.44</v>
      </c>
    </row>
    <row r="39" s="2" customFormat="1" ht="8.25">
      <c r="E39" s="95"/>
    </row>
    <row r="40" spans="1:5" ht="12.75">
      <c r="A40" s="85" t="s">
        <v>247</v>
      </c>
      <c r="B40" s="89"/>
      <c r="C40" s="89"/>
      <c r="D40" s="89"/>
      <c r="E40" s="86">
        <v>662238.98</v>
      </c>
    </row>
    <row r="41" s="2" customFormat="1" ht="8.25">
      <c r="E41" s="95"/>
    </row>
    <row r="42" spans="1:5" ht="12.75">
      <c r="A42" s="85" t="s">
        <v>248</v>
      </c>
      <c r="B42" s="89"/>
      <c r="C42" s="89"/>
      <c r="D42" s="89"/>
      <c r="E42" s="86">
        <f>SUM(E38-E40)</f>
        <v>1472132149.46</v>
      </c>
    </row>
    <row r="43" s="2" customFormat="1" ht="8.25">
      <c r="E43" s="95"/>
    </row>
    <row r="44" spans="1:5" ht="12.75">
      <c r="A44" s="85" t="s">
        <v>249</v>
      </c>
      <c r="B44" s="89"/>
      <c r="C44" s="89"/>
      <c r="D44" s="89"/>
      <c r="E44" s="86">
        <v>0</v>
      </c>
    </row>
    <row r="45" s="2" customFormat="1" ht="8.25">
      <c r="E45" s="95"/>
    </row>
    <row r="46" spans="1:5" ht="12.75">
      <c r="A46" s="85" t="s">
        <v>250</v>
      </c>
      <c r="B46" s="89"/>
      <c r="C46" s="89"/>
      <c r="D46" s="89"/>
      <c r="E46" s="86">
        <f>SUM(E42-E44)</f>
        <v>1472132149.46</v>
      </c>
    </row>
    <row r="50" s="13" customFormat="1" ht="12.75"/>
    <row r="51" spans="1:6" s="13" customFormat="1" ht="12.75">
      <c r="A51" s="96" t="s">
        <v>54</v>
      </c>
      <c r="C51" s="97"/>
      <c r="D51" s="56" t="s">
        <v>376</v>
      </c>
      <c r="E51" s="98"/>
      <c r="F51" s="98"/>
    </row>
    <row r="52" spans="1:6" s="13" customFormat="1" ht="12.75">
      <c r="A52" s="96" t="s">
        <v>56</v>
      </c>
      <c r="C52" s="97"/>
      <c r="D52" s="56" t="s">
        <v>374</v>
      </c>
      <c r="E52" s="98"/>
      <c r="F52" s="98"/>
    </row>
    <row r="53" spans="4:6" s="13" customFormat="1" ht="12.75">
      <c r="D53" s="56" t="s">
        <v>375</v>
      </c>
      <c r="F53" s="56"/>
    </row>
    <row r="54" s="13" customFormat="1" ht="12.75"/>
    <row r="55" s="13" customFormat="1" ht="12.75"/>
    <row r="56" spans="4:5" s="13" customFormat="1" ht="12.75">
      <c r="D56" s="56" t="s">
        <v>55</v>
      </c>
      <c r="E56" s="98"/>
    </row>
    <row r="57" spans="4:5" s="13" customFormat="1" ht="12.75">
      <c r="D57" s="65" t="s">
        <v>368</v>
      </c>
      <c r="E57" s="98"/>
    </row>
    <row r="58" spans="4:5" s="13" customFormat="1" ht="12.75">
      <c r="D58" s="56" t="s">
        <v>57</v>
      </c>
      <c r="E58" s="99"/>
    </row>
    <row r="59" s="13" customFormat="1" ht="12.75"/>
    <row r="60" s="13" customFormat="1" ht="12.75"/>
  </sheetData>
  <sheetProtection/>
  <mergeCells count="3">
    <mergeCell ref="A1:E3"/>
    <mergeCell ref="A8:E9"/>
    <mergeCell ref="A36:E36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140625" style="3" customWidth="1"/>
    <col min="2" max="2" width="20.7109375" style="3" customWidth="1"/>
    <col min="3" max="3" width="21.8515625" style="3" bestFit="1" customWidth="1"/>
    <col min="4" max="4" width="20.7109375" style="3" customWidth="1"/>
    <col min="5" max="16384" width="9.140625" style="3" customWidth="1"/>
  </cols>
  <sheetData>
    <row r="3" spans="1:4" ht="12.75" customHeight="1">
      <c r="A3" s="180" t="s">
        <v>0</v>
      </c>
      <c r="B3" s="180"/>
      <c r="C3" s="180"/>
      <c r="D3" s="180"/>
    </row>
    <row r="4" spans="1:4" ht="12.75" customHeight="1">
      <c r="A4" s="180"/>
      <c r="B4" s="180"/>
      <c r="C4" s="180"/>
      <c r="D4" s="180"/>
    </row>
    <row r="5" spans="1:4" ht="12.75" customHeight="1">
      <c r="A5" s="180"/>
      <c r="B5" s="180"/>
      <c r="C5" s="180"/>
      <c r="D5" s="180"/>
    </row>
    <row r="6" spans="4:6" ht="12.75" customHeight="1">
      <c r="D6" s="71"/>
      <c r="E6" s="71"/>
      <c r="F6" s="71"/>
    </row>
    <row r="8" spans="1:4" ht="15.75">
      <c r="A8" s="4" t="s">
        <v>1</v>
      </c>
      <c r="D8" s="39" t="s">
        <v>440</v>
      </c>
    </row>
    <row r="9" ht="15.75">
      <c r="A9" s="4" t="s">
        <v>251</v>
      </c>
    </row>
    <row r="11" spans="1:4" ht="12.75">
      <c r="A11" s="203" t="s">
        <v>180</v>
      </c>
      <c r="B11" s="203" t="s">
        <v>252</v>
      </c>
      <c r="C11" s="204"/>
      <c r="D11" s="204"/>
    </row>
    <row r="12" spans="1:4" ht="12.75">
      <c r="A12" s="203"/>
      <c r="B12" s="100" t="s">
        <v>417</v>
      </c>
      <c r="C12" s="100" t="s">
        <v>418</v>
      </c>
      <c r="D12" s="100" t="s">
        <v>443</v>
      </c>
    </row>
    <row r="13" spans="1:4" ht="12.75">
      <c r="A13" s="101"/>
      <c r="B13" s="102"/>
      <c r="C13" s="103"/>
      <c r="D13" s="103"/>
    </row>
    <row r="14" spans="1:4" ht="12.75">
      <c r="A14" s="104" t="s">
        <v>253</v>
      </c>
      <c r="B14" s="105">
        <v>46582581.68</v>
      </c>
      <c r="C14" s="105">
        <v>45590692.52</v>
      </c>
      <c r="D14" s="105">
        <v>44579570.46</v>
      </c>
    </row>
    <row r="15" spans="1:4" ht="12.75">
      <c r="A15" s="106"/>
      <c r="B15" s="107"/>
      <c r="C15" s="108"/>
      <c r="D15" s="108"/>
    </row>
    <row r="16" spans="1:4" ht="12.75">
      <c r="A16" s="104" t="s">
        <v>254</v>
      </c>
      <c r="B16" s="105">
        <f>SUM(B18+B20-B22)</f>
        <v>471174678.80999994</v>
      </c>
      <c r="C16" s="105">
        <f>SUM(C18+C20-C22)</f>
        <v>544894184.17</v>
      </c>
      <c r="D16" s="105">
        <f>SUM(D18+D20-D22)</f>
        <v>624771148.59</v>
      </c>
    </row>
    <row r="17" spans="1:4" ht="12.75">
      <c r="A17" s="106"/>
      <c r="B17" s="107"/>
      <c r="C17" s="108"/>
      <c r="D17" s="108"/>
    </row>
    <row r="18" spans="1:4" ht="12.75">
      <c r="A18" s="109" t="s">
        <v>255</v>
      </c>
      <c r="B18" s="110">
        <v>475388496.84</v>
      </c>
      <c r="C18" s="111">
        <v>544851691.92</v>
      </c>
      <c r="D18" s="111">
        <v>623828000.13</v>
      </c>
    </row>
    <row r="19" spans="1:4" ht="12.75">
      <c r="A19" s="106"/>
      <c r="B19" s="107"/>
      <c r="C19" s="108"/>
      <c r="D19" s="108"/>
    </row>
    <row r="20" spans="1:4" ht="12.75">
      <c r="A20" s="109" t="s">
        <v>256</v>
      </c>
      <c r="B20" s="110">
        <v>1668611.19</v>
      </c>
      <c r="C20" s="111">
        <v>3452240.15</v>
      </c>
      <c r="D20" s="111">
        <v>1709327.25</v>
      </c>
    </row>
    <row r="21" spans="1:4" ht="12.75">
      <c r="A21" s="106"/>
      <c r="B21" s="107"/>
      <c r="C21" s="108"/>
      <c r="D21" s="108"/>
    </row>
    <row r="22" spans="1:4" ht="12.75">
      <c r="A22" s="109" t="s">
        <v>257</v>
      </c>
      <c r="B22" s="110">
        <v>5882429.22</v>
      </c>
      <c r="C22" s="111">
        <v>3409747.9</v>
      </c>
      <c r="D22" s="111">
        <v>766178.79</v>
      </c>
    </row>
    <row r="23" spans="1:4" ht="12.75">
      <c r="A23" s="106"/>
      <c r="B23" s="107"/>
      <c r="C23" s="108"/>
      <c r="D23" s="108"/>
    </row>
    <row r="24" spans="1:4" ht="12.75">
      <c r="A24" s="104" t="s">
        <v>258</v>
      </c>
      <c r="B24" s="105">
        <f>SUM(B14-B16)</f>
        <v>-424592097.12999994</v>
      </c>
      <c r="C24" s="105">
        <f>SUM(C14-C16)</f>
        <v>-499303491.65</v>
      </c>
      <c r="D24" s="105">
        <f>SUM(D14-D16)</f>
        <v>-580191578.13</v>
      </c>
    </row>
    <row r="25" spans="1:4" ht="12.75">
      <c r="A25" s="106"/>
      <c r="B25" s="107"/>
      <c r="C25" s="108"/>
      <c r="D25" s="108"/>
    </row>
    <row r="26" spans="1:4" ht="12.75">
      <c r="A26" s="109" t="s">
        <v>259</v>
      </c>
      <c r="B26" s="110">
        <v>0</v>
      </c>
      <c r="C26" s="111">
        <v>0</v>
      </c>
      <c r="D26" s="111">
        <v>0</v>
      </c>
    </row>
    <row r="27" spans="1:4" ht="12.75">
      <c r="A27" s="106"/>
      <c r="B27" s="107"/>
      <c r="C27" s="108"/>
      <c r="D27" s="108"/>
    </row>
    <row r="28" spans="1:4" ht="12.75">
      <c r="A28" s="109" t="s">
        <v>260</v>
      </c>
      <c r="B28" s="110">
        <v>0</v>
      </c>
      <c r="C28" s="111">
        <v>0</v>
      </c>
      <c r="D28" s="111">
        <v>0</v>
      </c>
    </row>
    <row r="29" spans="1:4" ht="12.75">
      <c r="A29" s="106"/>
      <c r="B29" s="107"/>
      <c r="C29" s="108"/>
      <c r="D29" s="108"/>
    </row>
    <row r="30" spans="1:4" ht="12.75">
      <c r="A30" s="112" t="s">
        <v>261</v>
      </c>
      <c r="B30" s="113">
        <f>SUM(B24+B26-B28)</f>
        <v>-424592097.12999994</v>
      </c>
      <c r="C30" s="113">
        <f>SUM(C24+C26-C28)</f>
        <v>-499303491.65</v>
      </c>
      <c r="D30" s="113">
        <f>SUM(D24+D26-D28)</f>
        <v>-580191578.13</v>
      </c>
    </row>
    <row r="32" ht="12.75">
      <c r="D32" s="114"/>
    </row>
    <row r="34" spans="1:4" ht="12.75">
      <c r="A34" s="203" t="s">
        <v>180</v>
      </c>
      <c r="B34" s="203"/>
      <c r="C34" s="205" t="s">
        <v>262</v>
      </c>
      <c r="D34" s="205"/>
    </row>
    <row r="35" spans="1:4" ht="12.75">
      <c r="A35" s="203"/>
      <c r="B35" s="203"/>
      <c r="C35" s="100" t="s">
        <v>263</v>
      </c>
      <c r="D35" s="100" t="s">
        <v>444</v>
      </c>
    </row>
    <row r="36" spans="1:4" ht="12.75">
      <c r="A36" s="206" t="s">
        <v>264</v>
      </c>
      <c r="B36" s="204"/>
      <c r="C36" s="115">
        <f>SUM(D30-C30)</f>
        <v>-80888086.48000002</v>
      </c>
      <c r="D36" s="115">
        <f>SUM(D30-B30)</f>
        <v>-155599481.00000006</v>
      </c>
    </row>
    <row r="40" spans="1:4" ht="12.75">
      <c r="A40" s="207" t="s">
        <v>265</v>
      </c>
      <c r="B40" s="208"/>
      <c r="C40" s="208"/>
      <c r="D40" s="209"/>
    </row>
    <row r="41" spans="1:4" ht="12.75">
      <c r="A41" s="210" t="s">
        <v>266</v>
      </c>
      <c r="B41" s="211"/>
      <c r="C41" s="212"/>
      <c r="D41" s="216">
        <v>0</v>
      </c>
    </row>
    <row r="42" spans="1:4" ht="12.75">
      <c r="A42" s="213"/>
      <c r="B42" s="214"/>
      <c r="C42" s="215"/>
      <c r="D42" s="217"/>
    </row>
    <row r="45" spans="1:4" ht="12.75">
      <c r="A45" s="218" t="s">
        <v>267</v>
      </c>
      <c r="B45" s="219"/>
      <c r="C45" s="219"/>
      <c r="D45" s="219"/>
    </row>
    <row r="46" spans="1:4" ht="12.75" customHeight="1">
      <c r="A46" s="220" t="s">
        <v>268</v>
      </c>
      <c r="B46" s="220"/>
      <c r="C46" s="220"/>
      <c r="D46" s="220"/>
    </row>
    <row r="47" spans="1:4" ht="12.75">
      <c r="A47" s="220"/>
      <c r="B47" s="220"/>
      <c r="C47" s="220"/>
      <c r="D47" s="220"/>
    </row>
    <row r="48" spans="1:4" ht="12.75" customHeight="1">
      <c r="A48" s="221" t="s">
        <v>269</v>
      </c>
      <c r="B48" s="221"/>
      <c r="C48" s="221"/>
      <c r="D48" s="221"/>
    </row>
    <row r="49" spans="1:4" ht="12.75">
      <c r="A49" s="118"/>
      <c r="B49" s="116"/>
      <c r="C49" s="116"/>
      <c r="D49" s="116"/>
    </row>
    <row r="50" spans="1:4" ht="12.75">
      <c r="A50" s="118"/>
      <c r="B50" s="116"/>
      <c r="C50" s="116"/>
      <c r="D50" s="116"/>
    </row>
    <row r="51" spans="3:4" s="13" customFormat="1" ht="12.75">
      <c r="C51" s="191"/>
      <c r="D51" s="191"/>
    </row>
    <row r="52" spans="1:4" s="13" customFormat="1" ht="12.75">
      <c r="A52" s="96" t="s">
        <v>54</v>
      </c>
      <c r="B52" s="179" t="s">
        <v>376</v>
      </c>
      <c r="C52" s="179"/>
      <c r="D52" s="179"/>
    </row>
    <row r="53" spans="1:4" s="13" customFormat="1" ht="12.75">
      <c r="A53" s="96" t="s">
        <v>56</v>
      </c>
      <c r="B53" s="179" t="s">
        <v>374</v>
      </c>
      <c r="C53" s="179"/>
      <c r="D53" s="179"/>
    </row>
    <row r="54" spans="2:4" s="13" customFormat="1" ht="12.75">
      <c r="B54" s="179" t="s">
        <v>375</v>
      </c>
      <c r="C54" s="179"/>
      <c r="D54" s="179"/>
    </row>
    <row r="55" s="13" customFormat="1" ht="12.75"/>
    <row r="56" s="13" customFormat="1" ht="12.75"/>
    <row r="57" spans="2:4" s="13" customFormat="1" ht="12.75">
      <c r="B57" s="179" t="s">
        <v>55</v>
      </c>
      <c r="C57" s="179"/>
      <c r="D57" s="179"/>
    </row>
    <row r="58" spans="2:4" s="13" customFormat="1" ht="12.75">
      <c r="B58" s="192" t="s">
        <v>368</v>
      </c>
      <c r="C58" s="192"/>
      <c r="D58" s="192"/>
    </row>
    <row r="59" spans="2:4" s="13" customFormat="1" ht="12.75">
      <c r="B59" s="179" t="s">
        <v>57</v>
      </c>
      <c r="C59" s="179"/>
      <c r="D59" s="179"/>
    </row>
    <row r="60" s="13" customFormat="1" ht="12.75"/>
    <row r="61" s="13" customFormat="1" ht="12.75"/>
  </sheetData>
  <sheetProtection/>
  <mergeCells count="19">
    <mergeCell ref="B57:D57"/>
    <mergeCell ref="B59:D59"/>
    <mergeCell ref="B58:D58"/>
    <mergeCell ref="C51:D51"/>
    <mergeCell ref="B52:D52"/>
    <mergeCell ref="B53:D53"/>
    <mergeCell ref="B54:D54"/>
    <mergeCell ref="A40:D40"/>
    <mergeCell ref="A41:C42"/>
    <mergeCell ref="D41:D42"/>
    <mergeCell ref="A45:D45"/>
    <mergeCell ref="A46:D47"/>
    <mergeCell ref="A48:D48"/>
    <mergeCell ref="A3:D5"/>
    <mergeCell ref="A11:A12"/>
    <mergeCell ref="B11:D11"/>
    <mergeCell ref="A34:B35"/>
    <mergeCell ref="C34:D34"/>
    <mergeCell ref="A36:B36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3" customWidth="1"/>
    <col min="2" max="2" width="20.7109375" style="3" customWidth="1"/>
    <col min="3" max="3" width="21.8515625" style="3" bestFit="1" customWidth="1"/>
    <col min="4" max="4" width="20.7109375" style="3" customWidth="1"/>
    <col min="5" max="16384" width="9.140625" style="3" customWidth="1"/>
  </cols>
  <sheetData>
    <row r="3" spans="1:4" ht="12.75" customHeight="1">
      <c r="A3" s="180" t="s">
        <v>0</v>
      </c>
      <c r="B3" s="180"/>
      <c r="C3" s="180"/>
      <c r="D3" s="180"/>
    </row>
    <row r="4" spans="1:4" ht="12.75" customHeight="1">
      <c r="A4" s="180"/>
      <c r="B4" s="180"/>
      <c r="C4" s="180"/>
      <c r="D4" s="180"/>
    </row>
    <row r="5" spans="1:4" ht="12.75" customHeight="1">
      <c r="A5" s="180"/>
      <c r="B5" s="180"/>
      <c r="C5" s="180"/>
      <c r="D5" s="180"/>
    </row>
    <row r="6" ht="12.75"/>
    <row r="7" spans="1:4" ht="15.75">
      <c r="A7" s="4" t="s">
        <v>1</v>
      </c>
      <c r="D7" s="39" t="s">
        <v>439</v>
      </c>
    </row>
    <row r="8" ht="15.75">
      <c r="A8" s="4" t="s">
        <v>270</v>
      </c>
    </row>
    <row r="11" spans="1:4" ht="12.75">
      <c r="A11" s="203" t="s">
        <v>180</v>
      </c>
      <c r="B11" s="203" t="s">
        <v>252</v>
      </c>
      <c r="C11" s="204"/>
      <c r="D11" s="204"/>
    </row>
    <row r="12" spans="1:4" ht="12.75">
      <c r="A12" s="203"/>
      <c r="B12" s="100" t="s">
        <v>417</v>
      </c>
      <c r="C12" s="100" t="s">
        <v>418</v>
      </c>
      <c r="D12" s="100" t="s">
        <v>443</v>
      </c>
    </row>
    <row r="13" spans="1:4" ht="12.75">
      <c r="A13" s="101"/>
      <c r="B13" s="102"/>
      <c r="C13" s="103"/>
      <c r="D13" s="103"/>
    </row>
    <row r="14" spans="1:4" ht="12.75">
      <c r="A14" s="104" t="s">
        <v>271</v>
      </c>
      <c r="B14" s="105">
        <f>SUM(B16,B18)</f>
        <v>1484590372.81</v>
      </c>
      <c r="C14" s="105">
        <f>SUM(C16,C18)</f>
        <v>1484590372.81</v>
      </c>
      <c r="D14" s="105">
        <f>SUM(D16,D18)</f>
        <v>1484590372.81</v>
      </c>
    </row>
    <row r="15" spans="1:4" ht="12.75">
      <c r="A15" s="106"/>
      <c r="B15" s="107"/>
      <c r="C15" s="108"/>
      <c r="D15" s="108"/>
    </row>
    <row r="16" spans="1:4" ht="12.75">
      <c r="A16" s="106" t="s">
        <v>272</v>
      </c>
      <c r="B16" s="107">
        <v>1484590372.81</v>
      </c>
      <c r="C16" s="108">
        <v>1484590372.81</v>
      </c>
      <c r="D16" s="108">
        <v>1484590372.81</v>
      </c>
    </row>
    <row r="17" spans="1:4" ht="12.75">
      <c r="A17" s="106"/>
      <c r="B17" s="107"/>
      <c r="C17" s="108"/>
      <c r="D17" s="108"/>
    </row>
    <row r="18" spans="1:4" ht="12.75">
      <c r="A18" s="106" t="s">
        <v>273</v>
      </c>
      <c r="B18" s="107">
        <v>0</v>
      </c>
      <c r="C18" s="108">
        <v>0</v>
      </c>
      <c r="D18" s="108">
        <v>0</v>
      </c>
    </row>
    <row r="19" spans="1:4" ht="12.75">
      <c r="A19" s="106"/>
      <c r="B19" s="107"/>
      <c r="C19" s="108"/>
      <c r="D19" s="108"/>
    </row>
    <row r="20" spans="1:4" ht="12.75">
      <c r="A20" s="104" t="s">
        <v>254</v>
      </c>
      <c r="B20" s="105">
        <f>SUM(B22+B24-B26)</f>
        <v>1462334112.82</v>
      </c>
      <c r="C20" s="105">
        <f>SUM(C22+C24-C26)</f>
        <v>1448946530.83</v>
      </c>
      <c r="D20" s="105">
        <f>SUM(D22+D24-D26)</f>
        <v>1473504801.5400002</v>
      </c>
    </row>
    <row r="21" spans="1:4" ht="12.75">
      <c r="A21" s="106"/>
      <c r="B21" s="107"/>
      <c r="C21" s="108"/>
      <c r="D21" s="108"/>
    </row>
    <row r="22" spans="1:4" ht="12.75">
      <c r="A22" s="109" t="s">
        <v>255</v>
      </c>
      <c r="B22" s="110">
        <v>331915.86</v>
      </c>
      <c r="C22" s="111">
        <v>1140412.58</v>
      </c>
      <c r="D22" s="111">
        <v>333653.89</v>
      </c>
    </row>
    <row r="23" spans="1:4" ht="12.75">
      <c r="A23" s="106"/>
      <c r="B23" s="107"/>
      <c r="C23" s="108"/>
      <c r="D23" s="108"/>
    </row>
    <row r="24" spans="1:4" ht="12.75">
      <c r="A24" s="109" t="s">
        <v>256</v>
      </c>
      <c r="B24" s="110">
        <v>1471557609.93</v>
      </c>
      <c r="C24" s="111">
        <v>1447806118.25</v>
      </c>
      <c r="D24" s="111">
        <v>1473171147.65</v>
      </c>
    </row>
    <row r="25" spans="1:4" ht="12.75">
      <c r="A25" s="106"/>
      <c r="B25" s="107"/>
      <c r="C25" s="108"/>
      <c r="D25" s="108"/>
    </row>
    <row r="26" spans="1:4" ht="12.75">
      <c r="A26" s="109" t="s">
        <v>257</v>
      </c>
      <c r="B26" s="110">
        <v>9555412.97</v>
      </c>
      <c r="C26" s="111">
        <v>0</v>
      </c>
      <c r="D26" s="111">
        <v>0</v>
      </c>
    </row>
    <row r="27" spans="1:4" ht="12.75">
      <c r="A27" s="106"/>
      <c r="B27" s="107"/>
      <c r="C27" s="108"/>
      <c r="D27" s="108"/>
    </row>
    <row r="28" spans="1:4" ht="12.75">
      <c r="A28" s="104" t="s">
        <v>258</v>
      </c>
      <c r="B28" s="105">
        <f>SUM(B14-B20)</f>
        <v>22256259.99000001</v>
      </c>
      <c r="C28" s="105">
        <f>SUM(C14-C20)</f>
        <v>35643841.98000002</v>
      </c>
      <c r="D28" s="105">
        <f>SUM(D14-D20)</f>
        <v>11085571.269999743</v>
      </c>
    </row>
    <row r="29" spans="1:4" ht="12.75">
      <c r="A29" s="106"/>
      <c r="B29" s="107"/>
      <c r="C29" s="108"/>
      <c r="D29" s="108"/>
    </row>
    <row r="30" spans="1:4" ht="12.75">
      <c r="A30" s="109" t="s">
        <v>260</v>
      </c>
      <c r="B30" s="110">
        <v>0</v>
      </c>
      <c r="C30" s="111">
        <v>0</v>
      </c>
      <c r="D30" s="111">
        <v>0</v>
      </c>
    </row>
    <row r="31" spans="1:4" ht="12.75">
      <c r="A31" s="106"/>
      <c r="B31" s="107"/>
      <c r="C31" s="108"/>
      <c r="D31" s="108"/>
    </row>
    <row r="32" spans="1:4" ht="12.75">
      <c r="A32" s="112" t="s">
        <v>261</v>
      </c>
      <c r="B32" s="113">
        <f>SUM(B28-B30)</f>
        <v>22256259.99000001</v>
      </c>
      <c r="C32" s="113">
        <f>SUM(C28-C30)</f>
        <v>35643841.98000002</v>
      </c>
      <c r="D32" s="113">
        <f>SUM(D28-D30)</f>
        <v>11085571.269999743</v>
      </c>
    </row>
    <row r="36" spans="1:4" ht="12.75">
      <c r="A36" s="203" t="s">
        <v>180</v>
      </c>
      <c r="B36" s="203"/>
      <c r="C36" s="205" t="s">
        <v>262</v>
      </c>
      <c r="D36" s="205"/>
    </row>
    <row r="37" spans="1:4" ht="12.75">
      <c r="A37" s="203"/>
      <c r="B37" s="203"/>
      <c r="C37" s="100" t="s">
        <v>263</v>
      </c>
      <c r="D37" s="100" t="s">
        <v>444</v>
      </c>
    </row>
    <row r="38" spans="1:4" ht="12.75">
      <c r="A38" s="206" t="s">
        <v>264</v>
      </c>
      <c r="B38" s="204"/>
      <c r="C38" s="119">
        <f>SUM(D32-C32)</f>
        <v>-24558270.710000277</v>
      </c>
      <c r="D38" s="119">
        <f>SUM(D32-B32)</f>
        <v>-11170688.720000267</v>
      </c>
    </row>
    <row r="42" spans="1:4" ht="12.75">
      <c r="A42" s="207" t="s">
        <v>265</v>
      </c>
      <c r="B42" s="208"/>
      <c r="C42" s="208"/>
      <c r="D42" s="209"/>
    </row>
    <row r="43" spans="1:4" ht="12.75">
      <c r="A43" s="222" t="s">
        <v>274</v>
      </c>
      <c r="B43" s="223"/>
      <c r="C43" s="224"/>
      <c r="D43" s="216">
        <v>0</v>
      </c>
    </row>
    <row r="44" spans="1:4" ht="12.75">
      <c r="A44" s="225" t="s">
        <v>275</v>
      </c>
      <c r="B44" s="226"/>
      <c r="C44" s="227"/>
      <c r="D44" s="217"/>
    </row>
    <row r="46" ht="12.75" customHeight="1"/>
    <row r="47" spans="1:4" ht="12.75">
      <c r="A47" s="218" t="s">
        <v>267</v>
      </c>
      <c r="B47" s="219"/>
      <c r="C47" s="219"/>
      <c r="D47" s="219"/>
    </row>
    <row r="48" spans="1:4" ht="12.75" customHeight="1">
      <c r="A48" s="228" t="s">
        <v>268</v>
      </c>
      <c r="B48" s="228"/>
      <c r="C48" s="228"/>
      <c r="D48" s="228"/>
    </row>
    <row r="49" spans="1:4" ht="12.75">
      <c r="A49" s="228"/>
      <c r="B49" s="228"/>
      <c r="C49" s="228"/>
      <c r="D49" s="228"/>
    </row>
    <row r="50" spans="1:4" ht="12.75">
      <c r="A50" s="221" t="s">
        <v>276</v>
      </c>
      <c r="B50" s="221"/>
      <c r="C50" s="221"/>
      <c r="D50" s="221"/>
    </row>
    <row r="51" spans="1:4" ht="12.75">
      <c r="A51" s="118"/>
      <c r="B51" s="116"/>
      <c r="C51" s="116"/>
      <c r="D51" s="116"/>
    </row>
    <row r="52" spans="1:4" ht="12.75">
      <c r="A52" s="118"/>
      <c r="B52" s="116"/>
      <c r="C52" s="116"/>
      <c r="D52" s="116"/>
    </row>
    <row r="53" spans="1:4" s="13" customFormat="1" ht="12.75">
      <c r="A53" s="96" t="s">
        <v>54</v>
      </c>
      <c r="B53" s="179" t="s">
        <v>376</v>
      </c>
      <c r="C53" s="179"/>
      <c r="D53" s="179"/>
    </row>
    <row r="54" spans="1:4" s="13" customFormat="1" ht="12.75">
      <c r="A54" s="96" t="s">
        <v>56</v>
      </c>
      <c r="B54" s="179" t="s">
        <v>374</v>
      </c>
      <c r="C54" s="179"/>
      <c r="D54" s="179"/>
    </row>
    <row r="55" spans="2:4" s="13" customFormat="1" ht="12.75">
      <c r="B55" s="179" t="s">
        <v>375</v>
      </c>
      <c r="C55" s="179"/>
      <c r="D55" s="179"/>
    </row>
    <row r="56" spans="3:4" s="13" customFormat="1" ht="12.75">
      <c r="C56" s="56"/>
      <c r="D56" s="56"/>
    </row>
    <row r="57" s="13" customFormat="1" ht="12.75"/>
    <row r="58" spans="2:4" s="13" customFormat="1" ht="12.75">
      <c r="B58" s="179" t="s">
        <v>55</v>
      </c>
      <c r="C58" s="179"/>
      <c r="D58" s="179"/>
    </row>
    <row r="59" spans="2:4" s="13" customFormat="1" ht="12.75">
      <c r="B59" s="192" t="s">
        <v>368</v>
      </c>
      <c r="C59" s="192"/>
      <c r="D59" s="192"/>
    </row>
    <row r="60" spans="2:4" s="13" customFormat="1" ht="12.75">
      <c r="B60" s="179" t="s">
        <v>57</v>
      </c>
      <c r="C60" s="179"/>
      <c r="D60" s="179"/>
    </row>
    <row r="61" s="13" customFormat="1" ht="12.75"/>
  </sheetData>
  <sheetProtection/>
  <mergeCells count="19">
    <mergeCell ref="B58:D58"/>
    <mergeCell ref="B60:D60"/>
    <mergeCell ref="B59:D59"/>
    <mergeCell ref="A50:D50"/>
    <mergeCell ref="B53:D53"/>
    <mergeCell ref="B54:D54"/>
    <mergeCell ref="B55:D55"/>
    <mergeCell ref="A42:D42"/>
    <mergeCell ref="A43:C43"/>
    <mergeCell ref="D43:D44"/>
    <mergeCell ref="A44:C44"/>
    <mergeCell ref="A47:D47"/>
    <mergeCell ref="A48:D49"/>
    <mergeCell ref="A3:D5"/>
    <mergeCell ref="A11:A12"/>
    <mergeCell ref="B11:D11"/>
    <mergeCell ref="A36:B37"/>
    <mergeCell ref="C36:D36"/>
    <mergeCell ref="A38:B38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D3"/>
    </sheetView>
  </sheetViews>
  <sheetFormatPr defaultColWidth="9.140625" defaultRowHeight="12.75"/>
  <cols>
    <col min="1" max="1" width="45.140625" style="3" customWidth="1"/>
    <col min="2" max="2" width="18.57421875" style="3" customWidth="1"/>
    <col min="3" max="3" width="18.28125" style="3" customWidth="1"/>
    <col min="4" max="4" width="18.7109375" style="3" customWidth="1"/>
    <col min="5" max="9" width="9.140625" style="3" customWidth="1"/>
    <col min="10" max="10" width="14.28125" style="3" bestFit="1" customWidth="1"/>
    <col min="11" max="16384" width="9.140625" style="3" customWidth="1"/>
  </cols>
  <sheetData>
    <row r="1" spans="1:5" ht="12.75" customHeight="1">
      <c r="A1" s="180" t="s">
        <v>0</v>
      </c>
      <c r="B1" s="180"/>
      <c r="C1" s="180"/>
      <c r="D1" s="180"/>
      <c r="E1" s="121"/>
    </row>
    <row r="2" spans="1:5" ht="12.75" customHeight="1">
      <c r="A2" s="180"/>
      <c r="B2" s="180"/>
      <c r="C2" s="180"/>
      <c r="D2" s="180"/>
      <c r="E2" s="121"/>
    </row>
    <row r="3" spans="1:5" ht="12.75" customHeight="1">
      <c r="A3" s="180"/>
      <c r="B3" s="180"/>
      <c r="C3" s="180"/>
      <c r="D3" s="180"/>
      <c r="E3" s="121"/>
    </row>
    <row r="4" ht="12.75"/>
    <row r="5" spans="1:4" ht="15.75">
      <c r="A5" s="4" t="s">
        <v>1</v>
      </c>
      <c r="D5" s="39" t="s">
        <v>438</v>
      </c>
    </row>
    <row r="6" ht="15.75">
      <c r="A6" s="4" t="s">
        <v>277</v>
      </c>
    </row>
    <row r="8" spans="1:4" ht="12.75">
      <c r="A8" s="221" t="s">
        <v>278</v>
      </c>
      <c r="B8" s="219"/>
      <c r="C8" s="219"/>
      <c r="D8" s="219"/>
    </row>
    <row r="10" spans="1:4" ht="12.75">
      <c r="A10" s="233" t="s">
        <v>279</v>
      </c>
      <c r="B10" s="229" t="s">
        <v>280</v>
      </c>
      <c r="C10" s="229" t="s">
        <v>281</v>
      </c>
      <c r="D10" s="231" t="s">
        <v>282</v>
      </c>
    </row>
    <row r="11" spans="1:4" ht="12.75">
      <c r="A11" s="234"/>
      <c r="B11" s="230"/>
      <c r="C11" s="230"/>
      <c r="D11" s="232"/>
    </row>
    <row r="12" spans="1:4" s="89" customFormat="1" ht="11.25">
      <c r="A12" s="122" t="s">
        <v>283</v>
      </c>
      <c r="B12" s="123">
        <v>1152693500</v>
      </c>
      <c r="C12" s="123">
        <v>1155506920</v>
      </c>
      <c r="D12" s="123">
        <v>506611782.89</v>
      </c>
    </row>
    <row r="13" spans="1:4" s="89" customFormat="1" ht="11.25">
      <c r="A13" s="124" t="s">
        <v>284</v>
      </c>
      <c r="B13" s="29">
        <v>320597000</v>
      </c>
      <c r="C13" s="29">
        <v>320597000</v>
      </c>
      <c r="D13" s="125">
        <v>157599408.03</v>
      </c>
    </row>
    <row r="14" spans="1:4" s="89" customFormat="1" ht="11.25">
      <c r="A14" s="124" t="s">
        <v>285</v>
      </c>
      <c r="B14" s="29">
        <v>72723300</v>
      </c>
      <c r="C14" s="29">
        <v>72723300</v>
      </c>
      <c r="D14" s="29">
        <v>19211864.86</v>
      </c>
    </row>
    <row r="15" spans="1:4" s="89" customFormat="1" ht="11.25">
      <c r="A15" s="124" t="s">
        <v>286</v>
      </c>
      <c r="B15" s="29">
        <v>40000000</v>
      </c>
      <c r="C15" s="29">
        <v>40000000</v>
      </c>
      <c r="D15" s="125">
        <v>8644579.75</v>
      </c>
    </row>
    <row r="16" spans="1:4" s="89" customFormat="1" ht="11.25">
      <c r="A16" s="124" t="s">
        <v>287</v>
      </c>
      <c r="B16" s="29">
        <v>32723300</v>
      </c>
      <c r="C16" s="29">
        <v>32723300</v>
      </c>
      <c r="D16" s="125">
        <v>10567285.11</v>
      </c>
    </row>
    <row r="17" spans="1:4" s="89" customFormat="1" ht="11.25">
      <c r="A17" s="124" t="s">
        <v>288</v>
      </c>
      <c r="B17" s="29">
        <v>1145000</v>
      </c>
      <c r="C17" s="29">
        <v>1145000</v>
      </c>
      <c r="D17" s="29">
        <v>435983.67</v>
      </c>
    </row>
    <row r="18" spans="1:4" s="89" customFormat="1" ht="11.25">
      <c r="A18" s="124" t="s">
        <v>289</v>
      </c>
      <c r="B18" s="29">
        <v>19363000</v>
      </c>
      <c r="C18" s="29">
        <v>19363000.31</v>
      </c>
      <c r="D18" s="125">
        <v>16068094.73</v>
      </c>
    </row>
    <row r="19" spans="1:4" s="89" customFormat="1" ht="11.25">
      <c r="A19" s="124" t="s">
        <v>290</v>
      </c>
      <c r="B19" s="29">
        <v>18218000</v>
      </c>
      <c r="C19" s="29">
        <v>18218000.31</v>
      </c>
      <c r="D19" s="125">
        <v>15632111.06</v>
      </c>
    </row>
    <row r="20" spans="1:4" s="89" customFormat="1" ht="11.25">
      <c r="A20" s="124" t="s">
        <v>291</v>
      </c>
      <c r="B20" s="29">
        <v>620608000</v>
      </c>
      <c r="C20" s="29">
        <v>623421420</v>
      </c>
      <c r="D20" s="125">
        <v>278428075.8</v>
      </c>
    </row>
    <row r="21" spans="1:4" s="89" customFormat="1" ht="11.25">
      <c r="A21" s="124" t="s">
        <v>292</v>
      </c>
      <c r="B21" s="29">
        <v>137620200</v>
      </c>
      <c r="C21" s="29">
        <v>137620200</v>
      </c>
      <c r="D21" s="29">
        <v>50936450.53</v>
      </c>
    </row>
    <row r="22" spans="1:4" s="89" customFormat="1" ht="11.25">
      <c r="A22" s="124" t="s">
        <v>293</v>
      </c>
      <c r="B22" s="29">
        <v>137620200</v>
      </c>
      <c r="C22" s="29">
        <v>137620200</v>
      </c>
      <c r="D22" s="45">
        <v>50936450.53</v>
      </c>
    </row>
    <row r="23" spans="1:4" s="89" customFormat="1" ht="11.25">
      <c r="A23" s="122" t="s">
        <v>211</v>
      </c>
      <c r="B23" s="123">
        <v>2091000</v>
      </c>
      <c r="C23" s="123">
        <v>2854760.41</v>
      </c>
      <c r="D23" s="123">
        <v>2660465.86</v>
      </c>
    </row>
    <row r="24" spans="1:4" s="89" customFormat="1" ht="11.25">
      <c r="A24" s="124" t="s">
        <v>294</v>
      </c>
      <c r="B24" s="29">
        <v>0</v>
      </c>
      <c r="C24" s="29">
        <v>0</v>
      </c>
      <c r="D24" s="45">
        <v>0</v>
      </c>
    </row>
    <row r="25" spans="1:4" s="89" customFormat="1" ht="11.25">
      <c r="A25" s="124" t="s">
        <v>295</v>
      </c>
      <c r="B25" s="29">
        <v>0</v>
      </c>
      <c r="C25" s="29">
        <v>0</v>
      </c>
      <c r="D25" s="45">
        <v>0</v>
      </c>
    </row>
    <row r="26" spans="1:4" s="89" customFormat="1" ht="11.25">
      <c r="A26" s="124" t="s">
        <v>422</v>
      </c>
      <c r="B26" s="29">
        <v>2091000</v>
      </c>
      <c r="C26" s="29">
        <v>2091000</v>
      </c>
      <c r="D26" s="29">
        <v>2382427.75</v>
      </c>
    </row>
    <row r="27" spans="1:4" s="89" customFormat="1" ht="11.25">
      <c r="A27" s="124" t="s">
        <v>419</v>
      </c>
      <c r="B27" s="29">
        <v>0</v>
      </c>
      <c r="C27" s="29">
        <v>0</v>
      </c>
      <c r="D27" s="45">
        <v>0</v>
      </c>
    </row>
    <row r="28" spans="1:4" s="89" customFormat="1" ht="11.25">
      <c r="A28" s="124" t="s">
        <v>420</v>
      </c>
      <c r="B28" s="29">
        <v>0</v>
      </c>
      <c r="C28" s="29">
        <v>0</v>
      </c>
      <c r="D28" s="45">
        <v>0</v>
      </c>
    </row>
    <row r="29" spans="1:4" s="89" customFormat="1" ht="11.25">
      <c r="A29" s="124" t="s">
        <v>421</v>
      </c>
      <c r="B29" s="29">
        <v>2091000</v>
      </c>
      <c r="C29" s="29">
        <v>2091000</v>
      </c>
      <c r="D29" s="45">
        <v>2382427.75</v>
      </c>
    </row>
    <row r="30" spans="1:4" s="89" customFormat="1" ht="11.25">
      <c r="A30" s="124" t="s">
        <v>296</v>
      </c>
      <c r="B30" s="29">
        <v>0</v>
      </c>
      <c r="C30" s="29">
        <v>763760.41</v>
      </c>
      <c r="D30" s="29">
        <v>278038.11</v>
      </c>
    </row>
    <row r="31" spans="1:4" s="89" customFormat="1" ht="11.25">
      <c r="A31" s="124" t="s">
        <v>297</v>
      </c>
      <c r="B31" s="29">
        <v>0</v>
      </c>
      <c r="C31" s="29">
        <v>763760.41</v>
      </c>
      <c r="D31" s="45">
        <v>278038.11</v>
      </c>
    </row>
    <row r="32" spans="1:4" s="89" customFormat="1" ht="11.25">
      <c r="A32" s="124" t="s">
        <v>373</v>
      </c>
      <c r="B32" s="29">
        <v>0</v>
      </c>
      <c r="C32" s="29">
        <v>0</v>
      </c>
      <c r="D32" s="45">
        <v>0</v>
      </c>
    </row>
    <row r="33" spans="1:4" s="89" customFormat="1" ht="11.25">
      <c r="A33" s="124" t="s">
        <v>423</v>
      </c>
      <c r="B33" s="29">
        <v>0</v>
      </c>
      <c r="C33" s="29">
        <v>0</v>
      </c>
      <c r="D33" s="45">
        <v>0</v>
      </c>
    </row>
    <row r="34" spans="1:4" s="89" customFormat="1" ht="11.25">
      <c r="A34" s="122" t="s">
        <v>425</v>
      </c>
      <c r="B34" s="123">
        <v>2091000</v>
      </c>
      <c r="C34" s="123">
        <v>2854760.41</v>
      </c>
      <c r="D34" s="123">
        <v>2660465.86</v>
      </c>
    </row>
    <row r="35" spans="1:4" s="89" customFormat="1" ht="11.25">
      <c r="A35" s="122" t="s">
        <v>426</v>
      </c>
      <c r="B35" s="123">
        <v>80361000</v>
      </c>
      <c r="C35" s="123">
        <v>80361000</v>
      </c>
      <c r="D35" s="126">
        <v>37453738.81</v>
      </c>
    </row>
    <row r="36" spans="1:4" s="89" customFormat="1" ht="11.25">
      <c r="A36" s="127" t="s">
        <v>427</v>
      </c>
      <c r="B36" s="128">
        <v>1074423500</v>
      </c>
      <c r="C36" s="128">
        <v>1078000680.41</v>
      </c>
      <c r="D36" s="128">
        <v>471818509.94</v>
      </c>
    </row>
    <row r="38" spans="1:4" ht="12.75">
      <c r="A38" s="120" t="s">
        <v>298</v>
      </c>
      <c r="B38" s="229" t="s">
        <v>299</v>
      </c>
      <c r="C38" s="229" t="s">
        <v>300</v>
      </c>
      <c r="D38" s="231" t="s">
        <v>66</v>
      </c>
    </row>
    <row r="39" spans="1:10" ht="12.75">
      <c r="A39" s="104"/>
      <c r="B39" s="230"/>
      <c r="C39" s="230"/>
      <c r="D39" s="232"/>
      <c r="J39" s="114"/>
    </row>
    <row r="40" spans="1:4" s="89" customFormat="1" ht="11.25">
      <c r="A40" s="122" t="s">
        <v>428</v>
      </c>
      <c r="B40" s="123">
        <v>1029863900</v>
      </c>
      <c r="C40" s="123">
        <v>1083469395.34</v>
      </c>
      <c r="D40" s="123">
        <v>305351085.07</v>
      </c>
    </row>
    <row r="41" spans="1:4" s="89" customFormat="1" ht="11.25">
      <c r="A41" s="124" t="s">
        <v>301</v>
      </c>
      <c r="B41" s="29">
        <v>484642100</v>
      </c>
      <c r="C41" s="29">
        <v>491787064.7</v>
      </c>
      <c r="D41" s="45">
        <v>152181083.27</v>
      </c>
    </row>
    <row r="42" spans="1:4" s="89" customFormat="1" ht="11.25">
      <c r="A42" s="124" t="s">
        <v>424</v>
      </c>
      <c r="B42" s="29">
        <v>6000100</v>
      </c>
      <c r="C42" s="29">
        <v>6000100</v>
      </c>
      <c r="D42" s="45">
        <v>1309354.67</v>
      </c>
    </row>
    <row r="43" spans="1:4" s="89" customFormat="1" ht="11.25">
      <c r="A43" s="124" t="s">
        <v>302</v>
      </c>
      <c r="B43" s="29">
        <v>539221700</v>
      </c>
      <c r="C43" s="29">
        <v>585682230.64</v>
      </c>
      <c r="D43" s="45">
        <v>151860647.13</v>
      </c>
    </row>
    <row r="44" spans="1:4" s="89" customFormat="1" ht="11.25">
      <c r="A44" s="122" t="s">
        <v>429</v>
      </c>
      <c r="B44" s="123">
        <v>1023863800</v>
      </c>
      <c r="C44" s="123">
        <v>1077469295.34</v>
      </c>
      <c r="D44" s="123">
        <v>304041730.4</v>
      </c>
    </row>
    <row r="45" spans="1:4" s="89" customFormat="1" ht="11.25">
      <c r="A45" s="122" t="s">
        <v>430</v>
      </c>
      <c r="B45" s="123">
        <v>26143200</v>
      </c>
      <c r="C45" s="123">
        <v>51882523.76</v>
      </c>
      <c r="D45" s="123">
        <v>9799955.41</v>
      </c>
    </row>
    <row r="46" spans="1:4" s="89" customFormat="1" ht="11.25">
      <c r="A46" s="124" t="s">
        <v>303</v>
      </c>
      <c r="B46" s="29">
        <v>19143100</v>
      </c>
      <c r="C46" s="29">
        <v>44882423.76</v>
      </c>
      <c r="D46" s="45">
        <v>7775223.32</v>
      </c>
    </row>
    <row r="47" spans="1:4" s="89" customFormat="1" ht="11.25">
      <c r="A47" s="124" t="s">
        <v>304</v>
      </c>
      <c r="B47" s="29">
        <v>0</v>
      </c>
      <c r="C47" s="29">
        <v>0</v>
      </c>
      <c r="D47" s="45">
        <v>0</v>
      </c>
    </row>
    <row r="48" spans="1:4" s="89" customFormat="1" ht="11.25">
      <c r="A48" s="124" t="s">
        <v>431</v>
      </c>
      <c r="B48" s="29">
        <v>0</v>
      </c>
      <c r="C48" s="29">
        <v>0</v>
      </c>
      <c r="D48" s="45">
        <v>0</v>
      </c>
    </row>
    <row r="49" spans="1:4" s="89" customFormat="1" ht="11.25">
      <c r="A49" s="124" t="s">
        <v>432</v>
      </c>
      <c r="B49" s="29">
        <v>0</v>
      </c>
      <c r="C49" s="29">
        <v>0</v>
      </c>
      <c r="D49" s="45">
        <v>0</v>
      </c>
    </row>
    <row r="50" spans="1:4" s="89" customFormat="1" ht="11.25">
      <c r="A50" s="124" t="s">
        <v>393</v>
      </c>
      <c r="B50" s="29">
        <v>0</v>
      </c>
      <c r="C50" s="29">
        <v>0</v>
      </c>
      <c r="D50" s="45">
        <v>0</v>
      </c>
    </row>
    <row r="51" spans="1:4" s="89" customFormat="1" ht="11.25">
      <c r="A51" s="124" t="s">
        <v>433</v>
      </c>
      <c r="B51" s="29">
        <v>7000100</v>
      </c>
      <c r="C51" s="29">
        <v>7000100</v>
      </c>
      <c r="D51" s="45">
        <v>2024732.09</v>
      </c>
    </row>
    <row r="52" spans="1:4" s="89" customFormat="1" ht="11.25">
      <c r="A52" s="122" t="s">
        <v>434</v>
      </c>
      <c r="B52" s="123">
        <v>19143100</v>
      </c>
      <c r="C52" s="123">
        <v>44882423.76</v>
      </c>
      <c r="D52" s="123">
        <v>7775223.32</v>
      </c>
    </row>
    <row r="53" spans="1:4" s="89" customFormat="1" ht="11.25">
      <c r="A53" s="122" t="s">
        <v>435</v>
      </c>
      <c r="B53" s="123">
        <v>41867800</v>
      </c>
      <c r="C53" s="123">
        <v>41867800</v>
      </c>
      <c r="D53" s="126">
        <v>0</v>
      </c>
    </row>
    <row r="54" spans="1:4" s="89" customFormat="1" ht="11.25">
      <c r="A54" s="127" t="s">
        <v>436</v>
      </c>
      <c r="B54" s="128">
        <v>1084874700</v>
      </c>
      <c r="C54" s="128">
        <v>1164219519.1</v>
      </c>
      <c r="D54" s="128">
        <v>311816953.72</v>
      </c>
    </row>
    <row r="57" spans="1:5" s="89" customFormat="1" ht="11.25">
      <c r="A57" s="129" t="s">
        <v>305</v>
      </c>
      <c r="B57" s="19">
        <f>SUM(B36-B54)</f>
        <v>-10451200</v>
      </c>
      <c r="C57" s="19">
        <f>SUM(C36-C54)</f>
        <v>-86218838.68999982</v>
      </c>
      <c r="D57" s="19">
        <f>SUM(D36-D54)</f>
        <v>160001556.21999997</v>
      </c>
      <c r="E57" s="130"/>
    </row>
    <row r="58" spans="1:4" ht="12.75">
      <c r="A58" s="106"/>
      <c r="B58" s="131"/>
      <c r="C58" s="131"/>
      <c r="D58" s="132"/>
    </row>
    <row r="59" spans="1:4" ht="12.75">
      <c r="A59" s="133" t="s">
        <v>306</v>
      </c>
      <c r="B59" s="134"/>
      <c r="C59" s="135"/>
      <c r="D59" s="19">
        <v>18726000</v>
      </c>
    </row>
    <row r="61" spans="1:4" ht="12.75">
      <c r="A61" s="221" t="s">
        <v>267</v>
      </c>
      <c r="B61" s="219"/>
      <c r="C61" s="219"/>
      <c r="D61" s="219"/>
    </row>
    <row r="62" spans="1:4" ht="12.75">
      <c r="A62" s="117"/>
      <c r="B62" s="116"/>
      <c r="C62" s="116"/>
      <c r="D62" s="116"/>
    </row>
    <row r="63" spans="1:4" ht="12.75">
      <c r="A63" s="168" t="s">
        <v>372</v>
      </c>
      <c r="B63" s="116"/>
      <c r="C63" s="116"/>
      <c r="D63" s="116"/>
    </row>
    <row r="64" spans="1:4" s="13" customFormat="1" ht="12.75">
      <c r="A64" s="235"/>
      <c r="B64" s="235"/>
      <c r="C64" s="235"/>
      <c r="D64" s="235"/>
    </row>
    <row r="65" spans="1:4" s="13" customFormat="1" ht="12.75">
      <c r="A65" s="235"/>
      <c r="B65" s="235"/>
      <c r="C65" s="235"/>
      <c r="D65" s="235"/>
    </row>
    <row r="66" s="13" customFormat="1" ht="12.75"/>
    <row r="67" s="13" customFormat="1" ht="12.75"/>
    <row r="68" spans="1:4" s="13" customFormat="1" ht="12.75">
      <c r="A68" s="96" t="s">
        <v>54</v>
      </c>
      <c r="B68" s="179" t="s">
        <v>376</v>
      </c>
      <c r="C68" s="179"/>
      <c r="D68" s="179"/>
    </row>
    <row r="69" spans="1:4" s="13" customFormat="1" ht="12.75">
      <c r="A69" s="96" t="s">
        <v>56</v>
      </c>
      <c r="B69" s="179" t="s">
        <v>371</v>
      </c>
      <c r="C69" s="179"/>
      <c r="D69" s="179"/>
    </row>
    <row r="70" spans="2:4" s="13" customFormat="1" ht="12.75">
      <c r="B70" s="98"/>
      <c r="C70" s="98"/>
      <c r="D70" s="98"/>
    </row>
    <row r="71" s="13" customFormat="1" ht="12.75"/>
    <row r="72" spans="2:4" s="13" customFormat="1" ht="12.75">
      <c r="B72" s="179" t="s">
        <v>55</v>
      </c>
      <c r="C72" s="179"/>
      <c r="D72" s="179"/>
    </row>
    <row r="73" spans="2:4" s="13" customFormat="1" ht="12.75">
      <c r="B73" s="192" t="s">
        <v>368</v>
      </c>
      <c r="C73" s="192"/>
      <c r="D73" s="192"/>
    </row>
    <row r="74" spans="2:4" s="13" customFormat="1" ht="12.75">
      <c r="B74" s="179" t="s">
        <v>57</v>
      </c>
      <c r="C74" s="179"/>
      <c r="D74" s="179"/>
    </row>
    <row r="75" s="13" customFormat="1" ht="12.75"/>
    <row r="76" s="13" customFormat="1" ht="12.75"/>
  </sheetData>
  <sheetProtection/>
  <mergeCells count="16">
    <mergeCell ref="A64:D65"/>
    <mergeCell ref="B68:D68"/>
    <mergeCell ref="B69:D69"/>
    <mergeCell ref="B72:D72"/>
    <mergeCell ref="B74:D74"/>
    <mergeCell ref="B73:D73"/>
    <mergeCell ref="B38:B39"/>
    <mergeCell ref="C38:C39"/>
    <mergeCell ref="D38:D39"/>
    <mergeCell ref="A61:D61"/>
    <mergeCell ref="A1:D3"/>
    <mergeCell ref="A8:D8"/>
    <mergeCell ref="A10:A11"/>
    <mergeCell ref="B10:B11"/>
    <mergeCell ref="C10:C11"/>
    <mergeCell ref="D10:D11"/>
  </mergeCells>
  <printOptions horizontalCentered="1"/>
  <pageMargins left="0.1968503937007874" right="0.1968503937007874" top="0.3937007874015748" bottom="0" header="0" footer="0"/>
  <pageSetup horizontalDpi="600" verticalDpi="600" orientation="portrait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7.00390625" style="3" customWidth="1"/>
    <col min="2" max="2" width="13.140625" style="3" customWidth="1"/>
    <col min="3" max="3" width="12.140625" style="3" customWidth="1"/>
    <col min="4" max="6" width="12.00390625" style="3" bestFit="1" customWidth="1"/>
    <col min="7" max="7" width="10.140625" style="3" customWidth="1"/>
    <col min="8" max="8" width="12.00390625" style="3" bestFit="1" customWidth="1"/>
    <col min="9" max="9" width="13.00390625" style="3" customWidth="1"/>
    <col min="10" max="10" width="11.8515625" style="3" customWidth="1"/>
    <col min="11" max="11" width="12.421875" style="3" customWidth="1"/>
    <col min="12" max="12" width="12.00390625" style="3" bestFit="1" customWidth="1"/>
    <col min="13" max="13" width="9.140625" style="3" customWidth="1"/>
    <col min="14" max="14" width="11.140625" style="3" bestFit="1" customWidth="1"/>
    <col min="15" max="16384" width="9.140625" style="3" customWidth="1"/>
  </cols>
  <sheetData>
    <row r="1" spans="1:6" ht="12.75" customHeight="1">
      <c r="A1" s="180" t="s">
        <v>0</v>
      </c>
      <c r="B1" s="180"/>
      <c r="C1" s="180"/>
      <c r="D1" s="180"/>
      <c r="E1" s="180"/>
      <c r="F1" s="180"/>
    </row>
    <row r="2" spans="1:6" ht="12.75" customHeight="1">
      <c r="A2" s="180"/>
      <c r="B2" s="180"/>
      <c r="C2" s="180"/>
      <c r="D2" s="180"/>
      <c r="E2" s="180"/>
      <c r="F2" s="180"/>
    </row>
    <row r="3" spans="1:6" ht="12.75">
      <c r="A3" s="180"/>
      <c r="B3" s="180"/>
      <c r="C3" s="180"/>
      <c r="D3" s="180"/>
      <c r="E3" s="180"/>
      <c r="F3" s="180"/>
    </row>
    <row r="4" ht="12.75"/>
    <row r="5" spans="1:12" ht="15.75">
      <c r="A5" s="4" t="s">
        <v>1</v>
      </c>
      <c r="L5" s="39" t="s">
        <v>438</v>
      </c>
    </row>
    <row r="6" ht="15.75">
      <c r="A6" s="142" t="s">
        <v>308</v>
      </c>
    </row>
    <row r="8" spans="1:13" ht="24.75" customHeight="1">
      <c r="A8" s="143" t="s">
        <v>309</v>
      </c>
      <c r="B8" s="243" t="s">
        <v>310</v>
      </c>
      <c r="C8" s="244"/>
      <c r="D8" s="241" t="s">
        <v>311</v>
      </c>
      <c r="E8" s="238" t="s">
        <v>312</v>
      </c>
      <c r="F8" s="239"/>
      <c r="G8" s="239"/>
      <c r="H8" s="240"/>
      <c r="I8" s="243" t="s">
        <v>313</v>
      </c>
      <c r="J8" s="244"/>
      <c r="K8" s="238" t="s">
        <v>314</v>
      </c>
      <c r="L8" s="240"/>
      <c r="M8" s="144"/>
    </row>
    <row r="9" spans="1:13" ht="12.75" customHeight="1">
      <c r="A9" s="245" t="s">
        <v>315</v>
      </c>
      <c r="B9" s="241" t="s">
        <v>316</v>
      </c>
      <c r="C9" s="236" t="s">
        <v>317</v>
      </c>
      <c r="D9" s="247"/>
      <c r="E9" s="238" t="s">
        <v>318</v>
      </c>
      <c r="F9" s="240"/>
      <c r="G9" s="238" t="s">
        <v>319</v>
      </c>
      <c r="H9" s="240"/>
      <c r="I9" s="241" t="s">
        <v>320</v>
      </c>
      <c r="J9" s="236" t="s">
        <v>317</v>
      </c>
      <c r="K9" s="241" t="s">
        <v>316</v>
      </c>
      <c r="L9" s="236" t="s">
        <v>317</v>
      </c>
      <c r="M9" s="144"/>
    </row>
    <row r="10" spans="1:13" ht="21">
      <c r="A10" s="246"/>
      <c r="B10" s="242"/>
      <c r="C10" s="237"/>
      <c r="D10" s="242"/>
      <c r="E10" s="147" t="s">
        <v>316</v>
      </c>
      <c r="F10" s="148" t="s">
        <v>317</v>
      </c>
      <c r="G10" s="147" t="s">
        <v>316</v>
      </c>
      <c r="H10" s="148" t="s">
        <v>317</v>
      </c>
      <c r="I10" s="242"/>
      <c r="J10" s="237"/>
      <c r="K10" s="242"/>
      <c r="L10" s="237"/>
      <c r="M10" s="144"/>
    </row>
    <row r="11" spans="1:12" s="89" customFormat="1" ht="18.75">
      <c r="A11" s="149" t="s">
        <v>321</v>
      </c>
      <c r="B11" s="150"/>
      <c r="C11" s="136"/>
      <c r="D11" s="150"/>
      <c r="E11" s="136"/>
      <c r="F11" s="150"/>
      <c r="G11" s="136"/>
      <c r="H11" s="150"/>
      <c r="I11" s="136"/>
      <c r="J11" s="150"/>
      <c r="K11" s="136"/>
      <c r="L11" s="150"/>
    </row>
    <row r="12" spans="1:12" s="89" customFormat="1" ht="11.25">
      <c r="A12" s="124" t="s">
        <v>377</v>
      </c>
      <c r="B12" s="169">
        <v>0</v>
      </c>
      <c r="C12" s="169">
        <v>11500</v>
      </c>
      <c r="D12" s="169">
        <v>11500</v>
      </c>
      <c r="E12" s="170">
        <v>0</v>
      </c>
      <c r="F12" s="169">
        <v>11500</v>
      </c>
      <c r="G12" s="170">
        <v>0</v>
      </c>
      <c r="H12" s="169">
        <v>0</v>
      </c>
      <c r="I12" s="170">
        <v>0</v>
      </c>
      <c r="J12" s="169">
        <v>0</v>
      </c>
      <c r="K12" s="170">
        <v>0</v>
      </c>
      <c r="L12" s="169">
        <v>0</v>
      </c>
    </row>
    <row r="13" spans="1:12" s="89" customFormat="1" ht="11.25">
      <c r="A13" s="124" t="s">
        <v>322</v>
      </c>
      <c r="B13" s="169">
        <v>119268.38</v>
      </c>
      <c r="C13" s="170">
        <v>1868978.96</v>
      </c>
      <c r="D13" s="169">
        <v>1417832.19</v>
      </c>
      <c r="E13" s="170">
        <v>0</v>
      </c>
      <c r="F13" s="169">
        <v>1417832.19</v>
      </c>
      <c r="G13" s="170">
        <v>0</v>
      </c>
      <c r="H13" s="169">
        <v>451146.77</v>
      </c>
      <c r="I13" s="170">
        <v>0</v>
      </c>
      <c r="J13" s="169">
        <v>0</v>
      </c>
      <c r="K13" s="170">
        <v>119268.38</v>
      </c>
      <c r="L13" s="169">
        <v>0</v>
      </c>
    </row>
    <row r="14" spans="1:12" s="89" customFormat="1" ht="11.25">
      <c r="A14" s="124" t="s">
        <v>323</v>
      </c>
      <c r="B14" s="169">
        <v>1357246.76</v>
      </c>
      <c r="C14" s="170">
        <v>16901087.04</v>
      </c>
      <c r="D14" s="169">
        <v>11755372.9</v>
      </c>
      <c r="E14" s="170">
        <v>1357246.76</v>
      </c>
      <c r="F14" s="169">
        <v>11670599.36</v>
      </c>
      <c r="G14" s="170">
        <v>0</v>
      </c>
      <c r="H14" s="169">
        <v>4235404.66</v>
      </c>
      <c r="I14" s="170">
        <v>0</v>
      </c>
      <c r="J14" s="169">
        <v>0</v>
      </c>
      <c r="K14" s="170">
        <v>0</v>
      </c>
      <c r="L14" s="169">
        <v>995083.02</v>
      </c>
    </row>
    <row r="15" spans="1:12" s="89" customFormat="1" ht="11.25">
      <c r="A15" s="124" t="s">
        <v>416</v>
      </c>
      <c r="B15" s="169">
        <v>0</v>
      </c>
      <c r="C15" s="170">
        <v>202088.92</v>
      </c>
      <c r="D15" s="169">
        <v>158734.35</v>
      </c>
      <c r="E15" s="170">
        <v>0</v>
      </c>
      <c r="F15" s="169">
        <v>158734.35</v>
      </c>
      <c r="G15" s="170">
        <v>0</v>
      </c>
      <c r="H15" s="169">
        <v>43354.57</v>
      </c>
      <c r="I15" s="170">
        <v>0</v>
      </c>
      <c r="J15" s="169">
        <v>0</v>
      </c>
      <c r="K15" s="170">
        <v>0</v>
      </c>
      <c r="L15" s="169">
        <v>0</v>
      </c>
    </row>
    <row r="16" spans="1:12" s="89" customFormat="1" ht="11.25">
      <c r="A16" s="124" t="s">
        <v>378</v>
      </c>
      <c r="B16" s="169">
        <v>0</v>
      </c>
      <c r="C16" s="170">
        <v>5260567.82</v>
      </c>
      <c r="D16" s="169">
        <v>4795863.94</v>
      </c>
      <c r="E16" s="170">
        <v>0</v>
      </c>
      <c r="F16" s="169">
        <v>4603970.06</v>
      </c>
      <c r="G16" s="170">
        <v>0</v>
      </c>
      <c r="H16" s="169">
        <v>8275.86</v>
      </c>
      <c r="I16" s="170">
        <v>0</v>
      </c>
      <c r="J16" s="169">
        <v>0</v>
      </c>
      <c r="K16" s="170">
        <v>0</v>
      </c>
      <c r="L16" s="169">
        <v>648321.9</v>
      </c>
    </row>
    <row r="17" spans="1:12" s="89" customFormat="1" ht="11.25">
      <c r="A17" s="124" t="s">
        <v>324</v>
      </c>
      <c r="B17" s="169">
        <v>434583.2</v>
      </c>
      <c r="C17" s="170">
        <v>3942849.78</v>
      </c>
      <c r="D17" s="169">
        <v>3130822.02</v>
      </c>
      <c r="E17" s="170">
        <v>434583.2</v>
      </c>
      <c r="F17" s="169">
        <v>3112838.05</v>
      </c>
      <c r="G17" s="170">
        <v>0</v>
      </c>
      <c r="H17" s="169">
        <v>785830.97</v>
      </c>
      <c r="I17" s="170">
        <v>0</v>
      </c>
      <c r="J17" s="169">
        <v>0</v>
      </c>
      <c r="K17" s="170">
        <v>0</v>
      </c>
      <c r="L17" s="169">
        <v>44180.76</v>
      </c>
    </row>
    <row r="18" spans="1:12" s="89" customFormat="1" ht="11.25">
      <c r="A18" s="124" t="s">
        <v>325</v>
      </c>
      <c r="B18" s="169">
        <v>1057559.24</v>
      </c>
      <c r="C18" s="170">
        <v>7047623.55</v>
      </c>
      <c r="D18" s="169">
        <v>6624982.6</v>
      </c>
      <c r="E18" s="170">
        <v>1057559.24</v>
      </c>
      <c r="F18" s="169">
        <v>6609605.78</v>
      </c>
      <c r="G18" s="170">
        <v>0</v>
      </c>
      <c r="H18" s="169">
        <v>385775.4</v>
      </c>
      <c r="I18" s="170">
        <v>0</v>
      </c>
      <c r="J18" s="169">
        <v>0</v>
      </c>
      <c r="K18" s="170">
        <v>0</v>
      </c>
      <c r="L18" s="169">
        <v>52242.37</v>
      </c>
    </row>
    <row r="19" spans="1:12" s="89" customFormat="1" ht="11.25">
      <c r="A19" s="124" t="s">
        <v>326</v>
      </c>
      <c r="B19" s="169">
        <v>30924.26</v>
      </c>
      <c r="C19" s="170">
        <v>17701.42</v>
      </c>
      <c r="D19" s="169">
        <v>17701.42</v>
      </c>
      <c r="E19" s="170">
        <v>30924.26</v>
      </c>
      <c r="F19" s="169">
        <v>17701.42</v>
      </c>
      <c r="G19" s="170">
        <v>0</v>
      </c>
      <c r="H19" s="169">
        <v>0</v>
      </c>
      <c r="I19" s="170">
        <v>0</v>
      </c>
      <c r="J19" s="169">
        <v>0</v>
      </c>
      <c r="K19" s="170">
        <v>0</v>
      </c>
      <c r="L19" s="169">
        <v>0</v>
      </c>
    </row>
    <row r="20" spans="1:12" s="89" customFormat="1" ht="11.25">
      <c r="A20" s="124" t="s">
        <v>327</v>
      </c>
      <c r="B20" s="169">
        <v>901614.17</v>
      </c>
      <c r="C20" s="170">
        <v>8239045.18</v>
      </c>
      <c r="D20" s="169">
        <v>7496163.45</v>
      </c>
      <c r="E20" s="170">
        <v>901614.17</v>
      </c>
      <c r="F20" s="169">
        <v>7493698.57</v>
      </c>
      <c r="G20" s="170">
        <v>0</v>
      </c>
      <c r="H20" s="169">
        <v>647776.3</v>
      </c>
      <c r="I20" s="170">
        <v>0</v>
      </c>
      <c r="J20" s="169">
        <v>0</v>
      </c>
      <c r="K20" s="170">
        <v>0</v>
      </c>
      <c r="L20" s="169">
        <v>97570.31</v>
      </c>
    </row>
    <row r="21" spans="1:12" s="89" customFormat="1" ht="11.25">
      <c r="A21" s="124" t="s">
        <v>403</v>
      </c>
      <c r="B21" s="169">
        <v>0</v>
      </c>
      <c r="C21" s="170">
        <v>1212600</v>
      </c>
      <c r="D21" s="169">
        <v>1212600</v>
      </c>
      <c r="E21" s="170">
        <v>0</v>
      </c>
      <c r="F21" s="169">
        <v>1212600</v>
      </c>
      <c r="G21" s="170">
        <v>0</v>
      </c>
      <c r="H21" s="169">
        <v>0</v>
      </c>
      <c r="I21" s="170">
        <v>0</v>
      </c>
      <c r="J21" s="169">
        <v>0</v>
      </c>
      <c r="K21" s="170">
        <v>0</v>
      </c>
      <c r="L21" s="169">
        <v>0</v>
      </c>
    </row>
    <row r="22" spans="1:12" s="89" customFormat="1" ht="11.25">
      <c r="A22" s="124" t="s">
        <v>404</v>
      </c>
      <c r="B22" s="169">
        <v>0</v>
      </c>
      <c r="C22" s="170">
        <v>155117.28</v>
      </c>
      <c r="D22" s="169">
        <v>55970.13</v>
      </c>
      <c r="E22" s="170">
        <v>0</v>
      </c>
      <c r="F22" s="169">
        <v>55970.13</v>
      </c>
      <c r="G22" s="170">
        <v>0</v>
      </c>
      <c r="H22" s="169">
        <v>99147.15</v>
      </c>
      <c r="I22" s="170">
        <v>0</v>
      </c>
      <c r="J22" s="169">
        <v>0</v>
      </c>
      <c r="K22" s="170">
        <v>0</v>
      </c>
      <c r="L22" s="169">
        <v>0</v>
      </c>
    </row>
    <row r="23" spans="1:12" s="89" customFormat="1" ht="11.25">
      <c r="A23" s="124" t="s">
        <v>379</v>
      </c>
      <c r="B23" s="169">
        <v>203191.26</v>
      </c>
      <c r="C23" s="170">
        <v>95664.18</v>
      </c>
      <c r="D23" s="169">
        <v>93498</v>
      </c>
      <c r="E23" s="170">
        <v>203191.26</v>
      </c>
      <c r="F23" s="169">
        <v>93498</v>
      </c>
      <c r="G23" s="170">
        <v>0</v>
      </c>
      <c r="H23" s="169">
        <v>2166.18</v>
      </c>
      <c r="I23" s="170">
        <v>0</v>
      </c>
      <c r="J23" s="169">
        <v>0</v>
      </c>
      <c r="K23" s="170">
        <v>0</v>
      </c>
      <c r="L23" s="169">
        <v>0</v>
      </c>
    </row>
    <row r="24" spans="1:12" s="89" customFormat="1" ht="11.25">
      <c r="A24" s="124" t="s">
        <v>405</v>
      </c>
      <c r="B24" s="169">
        <v>0</v>
      </c>
      <c r="C24" s="170">
        <v>17890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0">
        <v>0</v>
      </c>
      <c r="L24" s="169">
        <v>17890</v>
      </c>
    </row>
    <row r="25" spans="1:12" s="89" customFormat="1" ht="11.25">
      <c r="A25" s="124" t="s">
        <v>328</v>
      </c>
      <c r="B25" s="169">
        <v>5500</v>
      </c>
      <c r="C25" s="170">
        <v>104564.13</v>
      </c>
      <c r="D25" s="169">
        <v>56190.64</v>
      </c>
      <c r="E25" s="170">
        <v>5500</v>
      </c>
      <c r="F25" s="169">
        <v>55531.48</v>
      </c>
      <c r="G25" s="170">
        <v>0</v>
      </c>
      <c r="H25" s="169">
        <v>43759.29</v>
      </c>
      <c r="I25" s="170">
        <v>0</v>
      </c>
      <c r="J25" s="169">
        <v>0</v>
      </c>
      <c r="K25" s="170">
        <v>0</v>
      </c>
      <c r="L25" s="169">
        <v>5273.36</v>
      </c>
    </row>
    <row r="26" spans="1:12" s="89" customFormat="1" ht="11.25">
      <c r="A26" s="124" t="s">
        <v>406</v>
      </c>
      <c r="B26" s="169">
        <v>0</v>
      </c>
      <c r="C26" s="170">
        <v>39844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0">
        <v>0</v>
      </c>
      <c r="L26" s="169">
        <v>39844</v>
      </c>
    </row>
    <row r="27" spans="1:12" s="89" customFormat="1" ht="11.25">
      <c r="A27" s="124" t="s">
        <v>329</v>
      </c>
      <c r="B27" s="169">
        <v>19936</v>
      </c>
      <c r="C27" s="170">
        <v>14021.06</v>
      </c>
      <c r="D27" s="169">
        <v>14000</v>
      </c>
      <c r="E27" s="170">
        <v>19936</v>
      </c>
      <c r="F27" s="169">
        <v>14000</v>
      </c>
      <c r="G27" s="170">
        <v>0</v>
      </c>
      <c r="H27" s="169">
        <v>21.06</v>
      </c>
      <c r="I27" s="170">
        <v>0</v>
      </c>
      <c r="J27" s="169">
        <v>0</v>
      </c>
      <c r="K27" s="170">
        <v>0</v>
      </c>
      <c r="L27" s="169">
        <v>0</v>
      </c>
    </row>
    <row r="28" spans="1:12" s="89" customFormat="1" ht="11.25">
      <c r="A28" s="124" t="s">
        <v>407</v>
      </c>
      <c r="B28" s="169">
        <v>0</v>
      </c>
      <c r="C28" s="170">
        <v>441799.77</v>
      </c>
      <c r="D28" s="169">
        <v>140585.06</v>
      </c>
      <c r="E28" s="170">
        <v>0</v>
      </c>
      <c r="F28" s="169">
        <v>140585.06</v>
      </c>
      <c r="G28" s="170">
        <v>0</v>
      </c>
      <c r="H28" s="169">
        <v>0</v>
      </c>
      <c r="I28" s="170">
        <v>0</v>
      </c>
      <c r="J28" s="169">
        <v>0</v>
      </c>
      <c r="K28" s="170">
        <v>0</v>
      </c>
      <c r="L28" s="169">
        <v>301214.71</v>
      </c>
    </row>
    <row r="29" spans="1:12" s="89" customFormat="1" ht="11.25">
      <c r="A29" s="124" t="s">
        <v>408</v>
      </c>
      <c r="B29" s="169">
        <v>0</v>
      </c>
      <c r="C29" s="170">
        <v>3124205.86</v>
      </c>
      <c r="D29" s="169">
        <v>152233.17</v>
      </c>
      <c r="E29" s="170">
        <v>0</v>
      </c>
      <c r="F29" s="169">
        <v>152233.17</v>
      </c>
      <c r="G29" s="170">
        <v>0</v>
      </c>
      <c r="H29" s="169">
        <v>2971972.69</v>
      </c>
      <c r="I29" s="170">
        <v>0</v>
      </c>
      <c r="J29" s="169">
        <v>0</v>
      </c>
      <c r="K29" s="170">
        <v>0</v>
      </c>
      <c r="L29" s="169">
        <v>0</v>
      </c>
    </row>
    <row r="30" spans="1:12" s="89" customFormat="1" ht="11.25">
      <c r="A30" s="124" t="s">
        <v>330</v>
      </c>
      <c r="B30" s="169">
        <v>0</v>
      </c>
      <c r="C30" s="170">
        <v>66395</v>
      </c>
      <c r="D30" s="169">
        <v>795</v>
      </c>
      <c r="E30" s="170">
        <v>0</v>
      </c>
      <c r="F30" s="169">
        <v>795</v>
      </c>
      <c r="G30" s="170">
        <v>0</v>
      </c>
      <c r="H30" s="169">
        <v>0</v>
      </c>
      <c r="I30" s="170">
        <v>0</v>
      </c>
      <c r="J30" s="169">
        <v>0</v>
      </c>
      <c r="K30" s="170">
        <v>0</v>
      </c>
      <c r="L30" s="169">
        <v>65600</v>
      </c>
    </row>
    <row r="31" spans="1:12" s="89" customFormat="1" ht="11.25">
      <c r="A31" s="124" t="s">
        <v>331</v>
      </c>
      <c r="B31" s="169">
        <v>0</v>
      </c>
      <c r="C31" s="170">
        <v>80000</v>
      </c>
      <c r="D31" s="169">
        <v>80000</v>
      </c>
      <c r="E31" s="170">
        <v>0</v>
      </c>
      <c r="F31" s="169">
        <v>80000</v>
      </c>
      <c r="G31" s="170">
        <v>0</v>
      </c>
      <c r="H31" s="169">
        <v>0</v>
      </c>
      <c r="I31" s="170">
        <v>0</v>
      </c>
      <c r="J31" s="169">
        <v>0</v>
      </c>
      <c r="K31" s="170">
        <v>0</v>
      </c>
      <c r="L31" s="169">
        <v>0</v>
      </c>
    </row>
    <row r="32" spans="1:12" s="89" customFormat="1" ht="11.25">
      <c r="A32" s="124" t="s">
        <v>332</v>
      </c>
      <c r="B32" s="169">
        <v>6872</v>
      </c>
      <c r="C32" s="170">
        <v>360465.18</v>
      </c>
      <c r="D32" s="169">
        <v>161225.4</v>
      </c>
      <c r="E32" s="170">
        <v>6872</v>
      </c>
      <c r="F32" s="169">
        <v>136001</v>
      </c>
      <c r="G32" s="170">
        <v>0</v>
      </c>
      <c r="H32" s="169">
        <v>199239.78</v>
      </c>
      <c r="I32" s="170">
        <v>0</v>
      </c>
      <c r="J32" s="169">
        <v>0</v>
      </c>
      <c r="K32" s="170">
        <v>0</v>
      </c>
      <c r="L32" s="169">
        <v>25224.4</v>
      </c>
    </row>
    <row r="33" spans="1:12" s="89" customFormat="1" ht="11.25">
      <c r="A33" s="124" t="s">
        <v>409</v>
      </c>
      <c r="B33" s="169">
        <v>0</v>
      </c>
      <c r="C33" s="170">
        <v>347034.3</v>
      </c>
      <c r="D33" s="169">
        <v>179350.24</v>
      </c>
      <c r="E33" s="170">
        <v>0</v>
      </c>
      <c r="F33" s="169">
        <v>179350.24</v>
      </c>
      <c r="G33" s="170">
        <v>0</v>
      </c>
      <c r="H33" s="169">
        <v>0</v>
      </c>
      <c r="I33" s="170">
        <v>0</v>
      </c>
      <c r="J33" s="169">
        <v>0</v>
      </c>
      <c r="K33" s="170">
        <v>0</v>
      </c>
      <c r="L33" s="169">
        <v>167684.06</v>
      </c>
    </row>
    <row r="34" spans="1:12" s="89" customFormat="1" ht="11.25">
      <c r="A34" s="124" t="s">
        <v>333</v>
      </c>
      <c r="B34" s="169">
        <v>0</v>
      </c>
      <c r="C34" s="170">
        <v>1003088.47</v>
      </c>
      <c r="D34" s="169">
        <v>229888.21</v>
      </c>
      <c r="E34" s="170">
        <v>0</v>
      </c>
      <c r="F34" s="169">
        <v>229888.21</v>
      </c>
      <c r="G34" s="170">
        <v>0</v>
      </c>
      <c r="H34" s="169">
        <v>273811</v>
      </c>
      <c r="I34" s="170">
        <v>0</v>
      </c>
      <c r="J34" s="169">
        <v>0</v>
      </c>
      <c r="K34" s="170">
        <v>0</v>
      </c>
      <c r="L34" s="169">
        <v>499389.26</v>
      </c>
    </row>
    <row r="35" spans="1:12" s="89" customFormat="1" ht="11.25">
      <c r="A35" s="124" t="s">
        <v>334</v>
      </c>
      <c r="B35" s="169">
        <v>0</v>
      </c>
      <c r="C35" s="170">
        <v>222133</v>
      </c>
      <c r="D35" s="169">
        <v>1864</v>
      </c>
      <c r="E35" s="170">
        <v>0</v>
      </c>
      <c r="F35" s="169">
        <v>1864</v>
      </c>
      <c r="G35" s="170">
        <v>0</v>
      </c>
      <c r="H35" s="169">
        <v>217939</v>
      </c>
      <c r="I35" s="170">
        <v>0</v>
      </c>
      <c r="J35" s="169">
        <v>0</v>
      </c>
      <c r="K35" s="170">
        <v>0</v>
      </c>
      <c r="L35" s="169">
        <v>2330</v>
      </c>
    </row>
    <row r="36" spans="1:12" s="89" customFormat="1" ht="11.25">
      <c r="A36" s="124" t="s">
        <v>437</v>
      </c>
      <c r="B36" s="169">
        <v>63220.02</v>
      </c>
      <c r="C36" s="170">
        <v>172826.85</v>
      </c>
      <c r="D36" s="169">
        <v>64524.47</v>
      </c>
      <c r="E36" s="170">
        <v>63220.02</v>
      </c>
      <c r="F36" s="169">
        <v>64524.47</v>
      </c>
      <c r="G36" s="170">
        <v>0</v>
      </c>
      <c r="H36" s="169">
        <v>108302.38</v>
      </c>
      <c r="I36" s="170">
        <v>0</v>
      </c>
      <c r="J36" s="169">
        <v>0</v>
      </c>
      <c r="K36" s="170">
        <v>0</v>
      </c>
      <c r="L36" s="169">
        <v>0</v>
      </c>
    </row>
    <row r="37" spans="1:12" s="89" customFormat="1" ht="11.25">
      <c r="A37" s="124" t="s">
        <v>335</v>
      </c>
      <c r="B37" s="169">
        <v>0</v>
      </c>
      <c r="C37" s="170">
        <v>1956836.24</v>
      </c>
      <c r="D37" s="169">
        <v>1944836.24</v>
      </c>
      <c r="E37" s="170">
        <v>0</v>
      </c>
      <c r="F37" s="169">
        <v>1944836.24</v>
      </c>
      <c r="G37" s="170">
        <v>0</v>
      </c>
      <c r="H37" s="169">
        <v>12000</v>
      </c>
      <c r="I37" s="170">
        <v>0</v>
      </c>
      <c r="J37" s="169">
        <v>0</v>
      </c>
      <c r="K37" s="170">
        <v>0</v>
      </c>
      <c r="L37" s="169">
        <v>0</v>
      </c>
    </row>
    <row r="38" spans="1:12" s="89" customFormat="1" ht="11.25">
      <c r="A38" s="124" t="s">
        <v>336</v>
      </c>
      <c r="B38" s="169">
        <v>312.1</v>
      </c>
      <c r="C38" s="170">
        <v>23476.98</v>
      </c>
      <c r="D38" s="169">
        <v>20037.13</v>
      </c>
      <c r="E38" s="170">
        <v>312.1</v>
      </c>
      <c r="F38" s="169">
        <v>20037.13</v>
      </c>
      <c r="G38" s="170">
        <v>0</v>
      </c>
      <c r="H38" s="169">
        <v>3439.85</v>
      </c>
      <c r="I38" s="170">
        <v>0</v>
      </c>
      <c r="J38" s="169">
        <v>0</v>
      </c>
      <c r="K38" s="170">
        <v>0</v>
      </c>
      <c r="L38" s="169">
        <v>0</v>
      </c>
    </row>
    <row r="39" spans="1:12" s="89" customFormat="1" ht="11.25">
      <c r="A39" s="124" t="s">
        <v>337</v>
      </c>
      <c r="B39" s="169">
        <v>13540.45</v>
      </c>
      <c r="C39" s="170">
        <v>120311.68</v>
      </c>
      <c r="D39" s="169">
        <v>89902.57</v>
      </c>
      <c r="E39" s="170">
        <v>13540.45</v>
      </c>
      <c r="F39" s="169">
        <v>87587.32</v>
      </c>
      <c r="G39" s="170">
        <v>0</v>
      </c>
      <c r="H39" s="169">
        <v>30409.11</v>
      </c>
      <c r="I39" s="170">
        <v>0</v>
      </c>
      <c r="J39" s="169">
        <v>0</v>
      </c>
      <c r="K39" s="170">
        <v>0</v>
      </c>
      <c r="L39" s="169">
        <v>2315.25</v>
      </c>
    </row>
    <row r="40" spans="1:12" s="89" customFormat="1" ht="11.25">
      <c r="A40" s="124" t="s">
        <v>338</v>
      </c>
      <c r="B40" s="169">
        <v>4542.82</v>
      </c>
      <c r="C40" s="170">
        <v>34794.78</v>
      </c>
      <c r="D40" s="169">
        <v>25403.3</v>
      </c>
      <c r="E40" s="170">
        <v>4542.82</v>
      </c>
      <c r="F40" s="169">
        <v>25403.3</v>
      </c>
      <c r="G40" s="170">
        <v>0</v>
      </c>
      <c r="H40" s="169">
        <v>9391.48</v>
      </c>
      <c r="I40" s="170">
        <v>0</v>
      </c>
      <c r="J40" s="169">
        <v>0</v>
      </c>
      <c r="K40" s="170">
        <v>0</v>
      </c>
      <c r="L40" s="169">
        <v>0</v>
      </c>
    </row>
    <row r="41" spans="1:12" s="89" customFormat="1" ht="11.25">
      <c r="A41" s="124" t="s">
        <v>339</v>
      </c>
      <c r="B41" s="169">
        <v>40612.6</v>
      </c>
      <c r="C41" s="170">
        <v>22126.42</v>
      </c>
      <c r="D41" s="169">
        <v>17350</v>
      </c>
      <c r="E41" s="170">
        <v>40612.6</v>
      </c>
      <c r="F41" s="169">
        <v>17350</v>
      </c>
      <c r="G41" s="170">
        <v>0</v>
      </c>
      <c r="H41" s="169">
        <v>4776.42</v>
      </c>
      <c r="I41" s="170">
        <v>0</v>
      </c>
      <c r="J41" s="169">
        <v>0</v>
      </c>
      <c r="K41" s="170">
        <v>0</v>
      </c>
      <c r="L41" s="169">
        <v>0</v>
      </c>
    </row>
    <row r="42" spans="1:12" s="89" customFormat="1" ht="11.25">
      <c r="A42" s="124" t="s">
        <v>340</v>
      </c>
      <c r="B42" s="169">
        <v>0</v>
      </c>
      <c r="C42" s="170">
        <v>14400</v>
      </c>
      <c r="D42" s="169">
        <v>14400</v>
      </c>
      <c r="E42" s="170">
        <v>0</v>
      </c>
      <c r="F42" s="169">
        <v>14400</v>
      </c>
      <c r="G42" s="170">
        <v>0</v>
      </c>
      <c r="H42" s="169">
        <v>0</v>
      </c>
      <c r="I42" s="170">
        <v>0</v>
      </c>
      <c r="J42" s="169">
        <v>0</v>
      </c>
      <c r="K42" s="170">
        <v>0</v>
      </c>
      <c r="L42" s="169">
        <v>0</v>
      </c>
    </row>
    <row r="43" spans="1:12" s="89" customFormat="1" ht="11.25">
      <c r="A43" s="124" t="s">
        <v>341</v>
      </c>
      <c r="B43" s="169">
        <v>0</v>
      </c>
      <c r="C43" s="170">
        <v>43975.2</v>
      </c>
      <c r="D43" s="169">
        <v>43975.2</v>
      </c>
      <c r="E43" s="170">
        <v>0</v>
      </c>
      <c r="F43" s="169">
        <v>43975.2</v>
      </c>
      <c r="G43" s="170">
        <v>0</v>
      </c>
      <c r="H43" s="169">
        <v>0</v>
      </c>
      <c r="I43" s="170">
        <v>0</v>
      </c>
      <c r="J43" s="169">
        <v>0</v>
      </c>
      <c r="K43" s="170">
        <v>0</v>
      </c>
      <c r="L43" s="169">
        <v>0</v>
      </c>
    </row>
    <row r="44" spans="1:12" s="89" customFormat="1" ht="11.25">
      <c r="A44" s="124" t="s">
        <v>342</v>
      </c>
      <c r="B44" s="169">
        <v>0</v>
      </c>
      <c r="C44" s="170">
        <v>562085.5</v>
      </c>
      <c r="D44" s="169">
        <v>562085.5</v>
      </c>
      <c r="E44" s="170">
        <v>0</v>
      </c>
      <c r="F44" s="169">
        <v>562085.5</v>
      </c>
      <c r="G44" s="170">
        <v>0</v>
      </c>
      <c r="H44" s="169">
        <v>0</v>
      </c>
      <c r="I44" s="170">
        <v>0</v>
      </c>
      <c r="J44" s="169">
        <v>0</v>
      </c>
      <c r="K44" s="170">
        <v>0</v>
      </c>
      <c r="L44" s="169">
        <v>0</v>
      </c>
    </row>
    <row r="45" spans="1:12" s="89" customFormat="1" ht="11.25">
      <c r="A45" s="124" t="s">
        <v>343</v>
      </c>
      <c r="B45" s="169">
        <v>93051.45</v>
      </c>
      <c r="C45" s="170">
        <v>182553.16</v>
      </c>
      <c r="D45" s="169">
        <v>132332.9</v>
      </c>
      <c r="E45" s="170">
        <v>93051.45</v>
      </c>
      <c r="F45" s="169">
        <v>131198.9</v>
      </c>
      <c r="G45" s="170">
        <v>0</v>
      </c>
      <c r="H45" s="169">
        <v>49800.26</v>
      </c>
      <c r="I45" s="170">
        <v>0</v>
      </c>
      <c r="J45" s="169">
        <v>0</v>
      </c>
      <c r="K45" s="170">
        <v>0</v>
      </c>
      <c r="L45" s="169">
        <v>1554</v>
      </c>
    </row>
    <row r="46" spans="1:12" s="89" customFormat="1" ht="11.25">
      <c r="A46" s="124" t="s">
        <v>380</v>
      </c>
      <c r="B46" s="169">
        <v>0</v>
      </c>
      <c r="C46" s="170">
        <v>64000</v>
      </c>
      <c r="D46" s="169">
        <v>32000</v>
      </c>
      <c r="E46" s="170">
        <v>0</v>
      </c>
      <c r="F46" s="169">
        <v>32000</v>
      </c>
      <c r="G46" s="170">
        <v>0</v>
      </c>
      <c r="H46" s="169">
        <v>0</v>
      </c>
      <c r="I46" s="170">
        <v>0</v>
      </c>
      <c r="J46" s="169">
        <v>0</v>
      </c>
      <c r="K46" s="170">
        <v>0</v>
      </c>
      <c r="L46" s="169">
        <v>32000</v>
      </c>
    </row>
    <row r="47" spans="1:12" s="89" customFormat="1" ht="11.25">
      <c r="A47" s="124" t="s">
        <v>344</v>
      </c>
      <c r="B47" s="169">
        <v>34399.73</v>
      </c>
      <c r="C47" s="170">
        <v>173578.99</v>
      </c>
      <c r="D47" s="169">
        <v>61033.51</v>
      </c>
      <c r="E47" s="170">
        <v>34399.73</v>
      </c>
      <c r="F47" s="169">
        <v>61033.51</v>
      </c>
      <c r="G47" s="170">
        <v>0</v>
      </c>
      <c r="H47" s="169">
        <v>111894.2</v>
      </c>
      <c r="I47" s="170">
        <v>0</v>
      </c>
      <c r="J47" s="169">
        <v>0</v>
      </c>
      <c r="K47" s="170">
        <v>0</v>
      </c>
      <c r="L47" s="169">
        <v>651.28</v>
      </c>
    </row>
    <row r="48" spans="1:12" s="89" customFormat="1" ht="11.25">
      <c r="A48" s="124" t="s">
        <v>410</v>
      </c>
      <c r="B48" s="169">
        <v>0</v>
      </c>
      <c r="C48" s="170">
        <v>8298.6</v>
      </c>
      <c r="D48" s="169">
        <v>0</v>
      </c>
      <c r="E48" s="170">
        <v>0</v>
      </c>
      <c r="F48" s="169">
        <v>0</v>
      </c>
      <c r="G48" s="170">
        <v>0</v>
      </c>
      <c r="H48" s="169">
        <v>8298.6</v>
      </c>
      <c r="I48" s="170">
        <v>0</v>
      </c>
      <c r="J48" s="169">
        <v>0</v>
      </c>
      <c r="K48" s="170">
        <v>0</v>
      </c>
      <c r="L48" s="169">
        <v>0</v>
      </c>
    </row>
    <row r="49" spans="1:12" s="89" customFormat="1" ht="11.25">
      <c r="A49" s="124" t="s">
        <v>345</v>
      </c>
      <c r="B49" s="169">
        <v>0</v>
      </c>
      <c r="C49" s="170">
        <v>6061.11</v>
      </c>
      <c r="D49" s="169">
        <v>861.62</v>
      </c>
      <c r="E49" s="170">
        <v>0</v>
      </c>
      <c r="F49" s="169">
        <v>861.62</v>
      </c>
      <c r="G49" s="170">
        <v>0</v>
      </c>
      <c r="H49" s="169">
        <v>5199.49</v>
      </c>
      <c r="I49" s="170">
        <v>0</v>
      </c>
      <c r="J49" s="169">
        <v>0</v>
      </c>
      <c r="K49" s="170">
        <v>0</v>
      </c>
      <c r="L49" s="169">
        <v>0</v>
      </c>
    </row>
    <row r="50" spans="1:12" s="89" customFormat="1" ht="11.25">
      <c r="A50" s="124" t="s">
        <v>381</v>
      </c>
      <c r="B50" s="169">
        <v>0</v>
      </c>
      <c r="C50" s="170">
        <v>67689.99</v>
      </c>
      <c r="D50" s="169">
        <v>33589.99</v>
      </c>
      <c r="E50" s="170">
        <v>0</v>
      </c>
      <c r="F50" s="169">
        <v>33589.99</v>
      </c>
      <c r="G50" s="170">
        <v>0</v>
      </c>
      <c r="H50" s="169">
        <v>34100</v>
      </c>
      <c r="I50" s="170">
        <v>0</v>
      </c>
      <c r="J50" s="169">
        <v>0</v>
      </c>
      <c r="K50" s="170">
        <v>0</v>
      </c>
      <c r="L50" s="169">
        <v>0</v>
      </c>
    </row>
    <row r="51" spans="1:12" s="89" customFormat="1" ht="11.25">
      <c r="A51" s="124" t="s">
        <v>382</v>
      </c>
      <c r="B51" s="169">
        <v>0</v>
      </c>
      <c r="C51" s="170">
        <v>5694</v>
      </c>
      <c r="D51" s="169">
        <v>4104.12</v>
      </c>
      <c r="E51" s="170">
        <v>0</v>
      </c>
      <c r="F51" s="169">
        <v>4104.12</v>
      </c>
      <c r="G51" s="170">
        <v>0</v>
      </c>
      <c r="H51" s="169">
        <v>1589.88</v>
      </c>
      <c r="I51" s="170">
        <v>0</v>
      </c>
      <c r="J51" s="169">
        <v>0</v>
      </c>
      <c r="K51" s="170">
        <v>0</v>
      </c>
      <c r="L51" s="169">
        <v>0</v>
      </c>
    </row>
    <row r="52" spans="1:12" s="89" customFormat="1" ht="11.25">
      <c r="A52" s="124" t="s">
        <v>411</v>
      </c>
      <c r="B52" s="169">
        <v>173349.3</v>
      </c>
      <c r="C52" s="170">
        <v>1017980.88</v>
      </c>
      <c r="D52" s="169">
        <v>988555.98</v>
      </c>
      <c r="E52" s="170">
        <v>173349.3</v>
      </c>
      <c r="F52" s="169">
        <v>988555.98</v>
      </c>
      <c r="G52" s="170">
        <v>0</v>
      </c>
      <c r="H52" s="169">
        <v>30.9</v>
      </c>
      <c r="I52" s="170">
        <v>0</v>
      </c>
      <c r="J52" s="169">
        <v>0</v>
      </c>
      <c r="K52" s="170">
        <v>0</v>
      </c>
      <c r="L52" s="169">
        <v>29394</v>
      </c>
    </row>
    <row r="53" spans="1:12" s="89" customFormat="1" ht="11.25">
      <c r="A53" s="124" t="s">
        <v>412</v>
      </c>
      <c r="B53" s="169">
        <v>0</v>
      </c>
      <c r="C53" s="170">
        <v>4972.04</v>
      </c>
      <c r="D53" s="169">
        <v>4972.04</v>
      </c>
      <c r="E53" s="170">
        <v>0</v>
      </c>
      <c r="F53" s="169">
        <v>4972.04</v>
      </c>
      <c r="G53" s="170">
        <v>0</v>
      </c>
      <c r="H53" s="169">
        <v>0</v>
      </c>
      <c r="I53" s="170">
        <v>0</v>
      </c>
      <c r="J53" s="169">
        <v>0</v>
      </c>
      <c r="K53" s="170">
        <v>0</v>
      </c>
      <c r="L53" s="169">
        <v>0</v>
      </c>
    </row>
    <row r="54" spans="1:12" s="89" customFormat="1" ht="11.25">
      <c r="A54" s="124" t="s">
        <v>346</v>
      </c>
      <c r="B54" s="169">
        <v>0</v>
      </c>
      <c r="C54" s="170">
        <v>48000</v>
      </c>
      <c r="D54" s="169">
        <v>0</v>
      </c>
      <c r="E54" s="170">
        <v>0</v>
      </c>
      <c r="F54" s="169">
        <v>0</v>
      </c>
      <c r="G54" s="170">
        <v>0</v>
      </c>
      <c r="H54" s="169">
        <v>48000</v>
      </c>
      <c r="I54" s="170">
        <v>0</v>
      </c>
      <c r="J54" s="169">
        <v>0</v>
      </c>
      <c r="K54" s="170">
        <v>0</v>
      </c>
      <c r="L54" s="169">
        <v>0</v>
      </c>
    </row>
    <row r="55" spans="1:12" s="89" customFormat="1" ht="11.25">
      <c r="A55" s="124" t="s">
        <v>347</v>
      </c>
      <c r="B55" s="169">
        <v>0</v>
      </c>
      <c r="C55" s="170">
        <v>9652.15</v>
      </c>
      <c r="D55" s="169">
        <v>4822.15</v>
      </c>
      <c r="E55" s="170">
        <v>0</v>
      </c>
      <c r="F55" s="169">
        <v>4822.15</v>
      </c>
      <c r="G55" s="170">
        <v>0</v>
      </c>
      <c r="H55" s="169">
        <v>4830</v>
      </c>
      <c r="I55" s="170">
        <v>0</v>
      </c>
      <c r="J55" s="169">
        <v>0</v>
      </c>
      <c r="K55" s="170">
        <v>0</v>
      </c>
      <c r="L55" s="169">
        <v>0</v>
      </c>
    </row>
    <row r="56" spans="1:12" s="89" customFormat="1" ht="11.25">
      <c r="A56" s="124" t="s">
        <v>348</v>
      </c>
      <c r="B56" s="169">
        <v>6778.86</v>
      </c>
      <c r="C56" s="170">
        <v>6566.88</v>
      </c>
      <c r="D56" s="169">
        <v>161.75</v>
      </c>
      <c r="E56" s="170">
        <v>6778.86</v>
      </c>
      <c r="F56" s="169">
        <v>161.75</v>
      </c>
      <c r="G56" s="170">
        <v>0</v>
      </c>
      <c r="H56" s="169">
        <v>6405.13</v>
      </c>
      <c r="I56" s="170">
        <v>0</v>
      </c>
      <c r="J56" s="169">
        <v>0</v>
      </c>
      <c r="K56" s="170">
        <v>0</v>
      </c>
      <c r="L56" s="169">
        <v>0</v>
      </c>
    </row>
    <row r="57" spans="1:12" s="89" customFormat="1" ht="11.25">
      <c r="A57" s="124" t="s">
        <v>349</v>
      </c>
      <c r="B57" s="169">
        <v>0</v>
      </c>
      <c r="C57" s="170">
        <v>859.66</v>
      </c>
      <c r="D57" s="169">
        <v>859.66</v>
      </c>
      <c r="E57" s="170">
        <v>0</v>
      </c>
      <c r="F57" s="169">
        <v>859.66</v>
      </c>
      <c r="G57" s="170">
        <v>0</v>
      </c>
      <c r="H57" s="169">
        <v>0</v>
      </c>
      <c r="I57" s="170">
        <v>0</v>
      </c>
      <c r="J57" s="169">
        <v>0</v>
      </c>
      <c r="K57" s="170">
        <v>0</v>
      </c>
      <c r="L57" s="169">
        <v>0</v>
      </c>
    </row>
    <row r="58" spans="1:12" s="89" customFormat="1" ht="11.25">
      <c r="A58" s="124" t="s">
        <v>383</v>
      </c>
      <c r="B58" s="169">
        <v>0</v>
      </c>
      <c r="C58" s="170">
        <v>4344.35</v>
      </c>
      <c r="D58" s="169">
        <v>4344.35</v>
      </c>
      <c r="E58" s="170">
        <v>0</v>
      </c>
      <c r="F58" s="169">
        <v>4344.35</v>
      </c>
      <c r="G58" s="170">
        <v>0</v>
      </c>
      <c r="H58" s="169">
        <v>0</v>
      </c>
      <c r="I58" s="170">
        <v>0</v>
      </c>
      <c r="J58" s="169">
        <v>0</v>
      </c>
      <c r="K58" s="170">
        <v>0</v>
      </c>
      <c r="L58" s="169">
        <v>0</v>
      </c>
    </row>
    <row r="59" spans="1:12" s="89" customFormat="1" ht="11.25">
      <c r="A59" s="124" t="s">
        <v>350</v>
      </c>
      <c r="B59" s="169">
        <v>0</v>
      </c>
      <c r="C59" s="170">
        <v>9648</v>
      </c>
      <c r="D59" s="169">
        <v>0</v>
      </c>
      <c r="E59" s="170">
        <v>0</v>
      </c>
      <c r="F59" s="169">
        <v>0</v>
      </c>
      <c r="G59" s="170">
        <v>0</v>
      </c>
      <c r="H59" s="169">
        <v>0</v>
      </c>
      <c r="I59" s="170">
        <v>0</v>
      </c>
      <c r="J59" s="169">
        <v>0</v>
      </c>
      <c r="K59" s="170">
        <v>0</v>
      </c>
      <c r="L59" s="169">
        <v>9648</v>
      </c>
    </row>
    <row r="60" spans="1:12" s="89" customFormat="1" ht="11.25">
      <c r="A60" s="124" t="s">
        <v>413</v>
      </c>
      <c r="B60" s="169">
        <v>0</v>
      </c>
      <c r="C60" s="170">
        <v>100000</v>
      </c>
      <c r="D60" s="169">
        <v>0</v>
      </c>
      <c r="E60" s="170">
        <v>0</v>
      </c>
      <c r="F60" s="169">
        <v>0</v>
      </c>
      <c r="G60" s="170">
        <v>0</v>
      </c>
      <c r="H60" s="169">
        <v>0</v>
      </c>
      <c r="I60" s="170">
        <v>0</v>
      </c>
      <c r="J60" s="169">
        <v>0</v>
      </c>
      <c r="K60" s="170">
        <v>0</v>
      </c>
      <c r="L60" s="169">
        <v>100000</v>
      </c>
    </row>
    <row r="61" spans="1:12" s="89" customFormat="1" ht="11.25">
      <c r="A61" s="124" t="s">
        <v>414</v>
      </c>
      <c r="B61" s="169">
        <v>0</v>
      </c>
      <c r="C61" s="170">
        <v>100000</v>
      </c>
      <c r="D61" s="169">
        <v>0</v>
      </c>
      <c r="E61" s="170">
        <v>0</v>
      </c>
      <c r="F61" s="169">
        <v>0</v>
      </c>
      <c r="G61" s="170">
        <v>0</v>
      </c>
      <c r="H61" s="169">
        <v>0</v>
      </c>
      <c r="I61" s="170">
        <v>0</v>
      </c>
      <c r="J61" s="169">
        <v>0</v>
      </c>
      <c r="K61" s="170">
        <v>0</v>
      </c>
      <c r="L61" s="169">
        <v>100000</v>
      </c>
    </row>
    <row r="62" spans="1:12" s="89" customFormat="1" ht="11.25">
      <c r="A62" s="124" t="s">
        <v>415</v>
      </c>
      <c r="B62" s="169">
        <v>0</v>
      </c>
      <c r="C62" s="170">
        <v>160636</v>
      </c>
      <c r="D62" s="169">
        <v>160636</v>
      </c>
      <c r="E62" s="170">
        <v>0</v>
      </c>
      <c r="F62" s="169">
        <v>160636</v>
      </c>
      <c r="G62" s="170">
        <v>0</v>
      </c>
      <c r="H62" s="169">
        <v>0</v>
      </c>
      <c r="I62" s="170">
        <v>0</v>
      </c>
      <c r="J62" s="169">
        <v>0</v>
      </c>
      <c r="K62" s="170">
        <v>0</v>
      </c>
      <c r="L62" s="169">
        <v>0</v>
      </c>
    </row>
    <row r="63" spans="1:12" s="89" customFormat="1" ht="11.25">
      <c r="A63" s="124" t="s">
        <v>384</v>
      </c>
      <c r="B63" s="169">
        <v>0</v>
      </c>
      <c r="C63" s="170">
        <v>61692.48</v>
      </c>
      <c r="D63" s="169">
        <v>61692.48</v>
      </c>
      <c r="E63" s="170">
        <v>0</v>
      </c>
      <c r="F63" s="169">
        <v>61692.48</v>
      </c>
      <c r="G63" s="170">
        <v>0</v>
      </c>
      <c r="H63" s="169">
        <v>0</v>
      </c>
      <c r="I63" s="170">
        <v>0</v>
      </c>
      <c r="J63" s="169">
        <v>0</v>
      </c>
      <c r="K63" s="170">
        <v>0</v>
      </c>
      <c r="L63" s="169">
        <v>0</v>
      </c>
    </row>
    <row r="64" spans="1:12" s="89" customFormat="1" ht="11.25">
      <c r="A64" s="124"/>
      <c r="B64" s="29">
        <v>0</v>
      </c>
      <c r="C64" s="30">
        <v>0</v>
      </c>
      <c r="D64" s="29">
        <v>0</v>
      </c>
      <c r="E64" s="30">
        <v>0</v>
      </c>
      <c r="F64" s="29">
        <v>0</v>
      </c>
      <c r="G64" s="170">
        <v>0</v>
      </c>
      <c r="H64" s="29">
        <v>0</v>
      </c>
      <c r="I64" s="170">
        <v>0</v>
      </c>
      <c r="J64" s="169">
        <v>0</v>
      </c>
      <c r="K64" s="170">
        <v>0</v>
      </c>
      <c r="L64" s="169">
        <f>SUM(C64-F64-H64+J64)</f>
        <v>0</v>
      </c>
    </row>
    <row r="65" spans="1:14" s="89" customFormat="1" ht="11.25">
      <c r="A65" s="141" t="s">
        <v>178</v>
      </c>
      <c r="B65" s="19">
        <f aca="true" t="shared" si="0" ref="B65:J65">SUM(B12:B64)</f>
        <v>4566502.6</v>
      </c>
      <c r="C65" s="19">
        <f t="shared" si="0"/>
        <v>55759326.84000001</v>
      </c>
      <c r="D65" s="19">
        <f t="shared" si="0"/>
        <v>42059653.68</v>
      </c>
      <c r="E65" s="19">
        <f t="shared" si="0"/>
        <v>4447234.220000001</v>
      </c>
      <c r="F65" s="19">
        <f t="shared" si="0"/>
        <v>41717827.779999994</v>
      </c>
      <c r="G65" s="19">
        <f t="shared" si="0"/>
        <v>0</v>
      </c>
      <c r="H65" s="19">
        <f t="shared" si="0"/>
        <v>10804088.38</v>
      </c>
      <c r="I65" s="19">
        <f t="shared" si="0"/>
        <v>0</v>
      </c>
      <c r="J65" s="19">
        <f t="shared" si="0"/>
        <v>0</v>
      </c>
      <c r="K65" s="19">
        <f>SUM(K12:K63)</f>
        <v>119268.38</v>
      </c>
      <c r="L65" s="19">
        <f>SUM(L12:L63)</f>
        <v>3237410.68</v>
      </c>
      <c r="M65" s="130"/>
      <c r="N65" s="130"/>
    </row>
    <row r="66" spans="2:12" s="89" customFormat="1" ht="11.25"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</row>
    <row r="67" spans="2:12" s="89" customFormat="1" ht="11.25"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s="89" customFormat="1" ht="11.25"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</row>
    <row r="69" spans="2:12" s="89" customFormat="1" ht="11.25"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</row>
    <row r="70" spans="2:12" s="89" customFormat="1" ht="11.25"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</row>
    <row r="71" spans="1:13" ht="24.75" customHeight="1">
      <c r="A71" s="143" t="s">
        <v>309</v>
      </c>
      <c r="B71" s="238" t="s">
        <v>351</v>
      </c>
      <c r="C71" s="240"/>
      <c r="D71" s="241" t="s">
        <v>352</v>
      </c>
      <c r="E71" s="238" t="s">
        <v>353</v>
      </c>
      <c r="F71" s="239"/>
      <c r="G71" s="239"/>
      <c r="H71" s="240"/>
      <c r="I71" s="243" t="s">
        <v>354</v>
      </c>
      <c r="J71" s="244"/>
      <c r="K71" s="238" t="s">
        <v>355</v>
      </c>
      <c r="L71" s="240"/>
      <c r="M71" s="144"/>
    </row>
    <row r="72" spans="1:13" ht="12.75" customHeight="1">
      <c r="A72" s="145" t="s">
        <v>356</v>
      </c>
      <c r="B72" s="241" t="s">
        <v>316</v>
      </c>
      <c r="C72" s="248" t="s">
        <v>317</v>
      </c>
      <c r="D72" s="247"/>
      <c r="E72" s="238" t="s">
        <v>357</v>
      </c>
      <c r="F72" s="240"/>
      <c r="G72" s="238" t="s">
        <v>358</v>
      </c>
      <c r="H72" s="240"/>
      <c r="I72" s="241" t="s">
        <v>320</v>
      </c>
      <c r="J72" s="236" t="s">
        <v>317</v>
      </c>
      <c r="K72" s="241" t="s">
        <v>316</v>
      </c>
      <c r="L72" s="236" t="s">
        <v>317</v>
      </c>
      <c r="M72" s="144"/>
    </row>
    <row r="73" spans="1:13" ht="21">
      <c r="A73" s="146" t="s">
        <v>359</v>
      </c>
      <c r="B73" s="242"/>
      <c r="C73" s="249"/>
      <c r="D73" s="242"/>
      <c r="E73" s="147" t="s">
        <v>316</v>
      </c>
      <c r="F73" s="148" t="s">
        <v>317</v>
      </c>
      <c r="G73" s="147" t="s">
        <v>316</v>
      </c>
      <c r="H73" s="148" t="s">
        <v>317</v>
      </c>
      <c r="I73" s="242"/>
      <c r="J73" s="237"/>
      <c r="K73" s="242"/>
      <c r="L73" s="237"/>
      <c r="M73" s="144"/>
    </row>
    <row r="74" spans="1:12" s="89" customFormat="1" ht="11.25">
      <c r="A74" s="138" t="s">
        <v>307</v>
      </c>
      <c r="B74" s="152"/>
      <c r="C74" s="152"/>
      <c r="D74" s="153"/>
      <c r="E74" s="152"/>
      <c r="F74" s="153"/>
      <c r="G74" s="152"/>
      <c r="H74" s="153"/>
      <c r="I74" s="152"/>
      <c r="J74" s="153"/>
      <c r="K74" s="152"/>
      <c r="L74" s="154"/>
    </row>
    <row r="75" spans="1:12" s="89" customFormat="1" ht="11.25">
      <c r="A75" s="124" t="s">
        <v>323</v>
      </c>
      <c r="B75" s="29">
        <v>0</v>
      </c>
      <c r="C75" s="29">
        <v>1526265</v>
      </c>
      <c r="D75" s="30">
        <v>627887.58</v>
      </c>
      <c r="E75" s="29">
        <v>0</v>
      </c>
      <c r="F75" s="30">
        <v>627501.16</v>
      </c>
      <c r="G75" s="29">
        <v>0</v>
      </c>
      <c r="H75" s="30">
        <v>10391.79</v>
      </c>
      <c r="I75" s="29">
        <v>0</v>
      </c>
      <c r="J75" s="30">
        <v>0</v>
      </c>
      <c r="K75" s="169">
        <f>SUM(B75-E75-G75+I75)</f>
        <v>0</v>
      </c>
      <c r="L75" s="169">
        <f>SUM(C75-F75-H75+J75)</f>
        <v>888372.0499999999</v>
      </c>
    </row>
    <row r="76" spans="1:12" s="89" customFormat="1" ht="11.25">
      <c r="A76" s="155"/>
      <c r="B76" s="139"/>
      <c r="C76" s="139"/>
      <c r="D76" s="140"/>
      <c r="E76" s="139"/>
      <c r="F76" s="140"/>
      <c r="G76" s="139"/>
      <c r="H76" s="140"/>
      <c r="I76" s="139"/>
      <c r="J76" s="140"/>
      <c r="K76" s="139"/>
      <c r="L76" s="156"/>
    </row>
    <row r="77" spans="1:12" s="89" customFormat="1" ht="11.25">
      <c r="A77" s="141" t="s">
        <v>178</v>
      </c>
      <c r="B77" s="19">
        <f>SUM(B75)</f>
        <v>0</v>
      </c>
      <c r="C77" s="19">
        <f aca="true" t="shared" si="1" ref="C77:L77">SUM(C75)</f>
        <v>1526265</v>
      </c>
      <c r="D77" s="19">
        <f t="shared" si="1"/>
        <v>627887.58</v>
      </c>
      <c r="E77" s="19">
        <f t="shared" si="1"/>
        <v>0</v>
      </c>
      <c r="F77" s="19">
        <f t="shared" si="1"/>
        <v>627501.16</v>
      </c>
      <c r="G77" s="19">
        <f t="shared" si="1"/>
        <v>0</v>
      </c>
      <c r="H77" s="19">
        <f t="shared" si="1"/>
        <v>10391.79</v>
      </c>
      <c r="I77" s="19">
        <f t="shared" si="1"/>
        <v>0</v>
      </c>
      <c r="J77" s="19">
        <f t="shared" si="1"/>
        <v>0</v>
      </c>
      <c r="K77" s="19">
        <f t="shared" si="1"/>
        <v>0</v>
      </c>
      <c r="L77" s="19">
        <f t="shared" si="1"/>
        <v>888372.0499999999</v>
      </c>
    </row>
    <row r="78" spans="2:12" s="89" customFormat="1" ht="11.25"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</row>
    <row r="79" spans="1:13" ht="24.75" customHeight="1">
      <c r="A79" s="143" t="s">
        <v>309</v>
      </c>
      <c r="B79" s="238" t="s">
        <v>351</v>
      </c>
      <c r="C79" s="240"/>
      <c r="D79" s="241" t="s">
        <v>352</v>
      </c>
      <c r="E79" s="238" t="s">
        <v>353</v>
      </c>
      <c r="F79" s="239"/>
      <c r="G79" s="239"/>
      <c r="H79" s="240"/>
      <c r="I79" s="243" t="s">
        <v>354</v>
      </c>
      <c r="J79" s="244"/>
      <c r="K79" s="238" t="s">
        <v>355</v>
      </c>
      <c r="L79" s="240"/>
      <c r="M79" s="144"/>
    </row>
    <row r="80" spans="1:13" ht="12.75" customHeight="1">
      <c r="A80" s="145" t="s">
        <v>356</v>
      </c>
      <c r="B80" s="241" t="s">
        <v>316</v>
      </c>
      <c r="C80" s="248" t="s">
        <v>317</v>
      </c>
      <c r="D80" s="247"/>
      <c r="E80" s="238" t="s">
        <v>357</v>
      </c>
      <c r="F80" s="240"/>
      <c r="G80" s="238" t="s">
        <v>358</v>
      </c>
      <c r="H80" s="240"/>
      <c r="I80" s="241" t="s">
        <v>320</v>
      </c>
      <c r="J80" s="236" t="s">
        <v>317</v>
      </c>
      <c r="K80" s="241" t="s">
        <v>316</v>
      </c>
      <c r="L80" s="236" t="s">
        <v>317</v>
      </c>
      <c r="M80" s="144"/>
    </row>
    <row r="81" spans="1:13" ht="21">
      <c r="A81" s="146" t="s">
        <v>359</v>
      </c>
      <c r="B81" s="242"/>
      <c r="C81" s="249"/>
      <c r="D81" s="242"/>
      <c r="E81" s="147" t="s">
        <v>316</v>
      </c>
      <c r="F81" s="148" t="s">
        <v>317</v>
      </c>
      <c r="G81" s="147" t="s">
        <v>316</v>
      </c>
      <c r="H81" s="148" t="s">
        <v>317</v>
      </c>
      <c r="I81" s="242"/>
      <c r="J81" s="237"/>
      <c r="K81" s="242"/>
      <c r="L81" s="237"/>
      <c r="M81" s="144"/>
    </row>
    <row r="82" spans="1:12" s="89" customFormat="1" ht="11.25">
      <c r="A82" s="138" t="s">
        <v>360</v>
      </c>
      <c r="B82" s="152"/>
      <c r="C82" s="153"/>
      <c r="D82" s="152"/>
      <c r="E82" s="153"/>
      <c r="F82" s="152"/>
      <c r="G82" s="153"/>
      <c r="H82" s="152"/>
      <c r="I82" s="153"/>
      <c r="J82" s="152"/>
      <c r="K82" s="153"/>
      <c r="L82" s="152"/>
    </row>
    <row r="83" spans="1:12" s="89" customFormat="1" ht="11.25">
      <c r="A83" s="124" t="s">
        <v>361</v>
      </c>
      <c r="B83" s="29">
        <v>1226489.46</v>
      </c>
      <c r="C83" s="30">
        <v>13331736.82</v>
      </c>
      <c r="D83" s="29">
        <v>11857103.48</v>
      </c>
      <c r="E83" s="30">
        <v>1226489.46</v>
      </c>
      <c r="F83" s="29">
        <v>11573850.39</v>
      </c>
      <c r="G83" s="30">
        <v>0</v>
      </c>
      <c r="H83" s="29">
        <v>396220.43</v>
      </c>
      <c r="I83" s="30">
        <v>0</v>
      </c>
      <c r="J83" s="29">
        <v>0</v>
      </c>
      <c r="K83" s="30">
        <v>0</v>
      </c>
      <c r="L83" s="29">
        <v>1361666</v>
      </c>
    </row>
    <row r="84" spans="1:12" s="89" customFormat="1" ht="11.25">
      <c r="A84" s="155"/>
      <c r="B84" s="139"/>
      <c r="C84" s="139"/>
      <c r="D84" s="140"/>
      <c r="E84" s="139"/>
      <c r="F84" s="140"/>
      <c r="G84" s="139"/>
      <c r="H84" s="140"/>
      <c r="I84" s="139"/>
      <c r="J84" s="140"/>
      <c r="K84" s="139"/>
      <c r="L84" s="156"/>
    </row>
    <row r="85" spans="1:12" s="89" customFormat="1" ht="11.25">
      <c r="A85" s="141" t="s">
        <v>178</v>
      </c>
      <c r="B85" s="19">
        <f aca="true" t="shared" si="2" ref="B85:L85">SUM(B83:B83)</f>
        <v>1226489.46</v>
      </c>
      <c r="C85" s="19">
        <f t="shared" si="2"/>
        <v>13331736.82</v>
      </c>
      <c r="D85" s="19">
        <f t="shared" si="2"/>
        <v>11857103.48</v>
      </c>
      <c r="E85" s="19">
        <f t="shared" si="2"/>
        <v>1226489.46</v>
      </c>
      <c r="F85" s="19">
        <f t="shared" si="2"/>
        <v>11573850.39</v>
      </c>
      <c r="G85" s="19">
        <f t="shared" si="2"/>
        <v>0</v>
      </c>
      <c r="H85" s="19">
        <f t="shared" si="2"/>
        <v>396220.43</v>
      </c>
      <c r="I85" s="19">
        <f t="shared" si="2"/>
        <v>0</v>
      </c>
      <c r="J85" s="19">
        <f t="shared" si="2"/>
        <v>0</v>
      </c>
      <c r="K85" s="19">
        <f t="shared" si="2"/>
        <v>0</v>
      </c>
      <c r="L85" s="19">
        <f t="shared" si="2"/>
        <v>1361666</v>
      </c>
    </row>
    <row r="86" spans="2:12" s="89" customFormat="1" ht="11.25"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1:13" ht="24.75" customHeight="1">
      <c r="A87" s="143" t="s">
        <v>309</v>
      </c>
      <c r="B87" s="250" t="s">
        <v>351</v>
      </c>
      <c r="C87" s="250"/>
      <c r="D87" s="250" t="s">
        <v>352</v>
      </c>
      <c r="E87" s="250" t="s">
        <v>353</v>
      </c>
      <c r="F87" s="250"/>
      <c r="G87" s="250"/>
      <c r="H87" s="250"/>
      <c r="I87" s="243" t="s">
        <v>354</v>
      </c>
      <c r="J87" s="244"/>
      <c r="K87" s="250" t="s">
        <v>355</v>
      </c>
      <c r="L87" s="250"/>
      <c r="M87" s="144"/>
    </row>
    <row r="88" spans="1:13" ht="12.75">
      <c r="A88" s="145" t="s">
        <v>356</v>
      </c>
      <c r="B88" s="250" t="s">
        <v>316</v>
      </c>
      <c r="C88" s="251" t="s">
        <v>317</v>
      </c>
      <c r="D88" s="250"/>
      <c r="E88" s="250" t="s">
        <v>357</v>
      </c>
      <c r="F88" s="250"/>
      <c r="G88" s="250" t="s">
        <v>358</v>
      </c>
      <c r="H88" s="250"/>
      <c r="I88" s="250" t="s">
        <v>320</v>
      </c>
      <c r="J88" s="252" t="s">
        <v>317</v>
      </c>
      <c r="K88" s="250" t="s">
        <v>316</v>
      </c>
      <c r="L88" s="252" t="s">
        <v>317</v>
      </c>
      <c r="M88" s="144"/>
    </row>
    <row r="89" spans="1:13" ht="21">
      <c r="A89" s="146" t="s">
        <v>359</v>
      </c>
      <c r="B89" s="250"/>
      <c r="C89" s="251"/>
      <c r="D89" s="250"/>
      <c r="E89" s="147" t="s">
        <v>316</v>
      </c>
      <c r="F89" s="148" t="s">
        <v>317</v>
      </c>
      <c r="G89" s="147" t="s">
        <v>316</v>
      </c>
      <c r="H89" s="148" t="s">
        <v>317</v>
      </c>
      <c r="I89" s="250"/>
      <c r="J89" s="252"/>
      <c r="K89" s="250"/>
      <c r="L89" s="252"/>
      <c r="M89" s="144"/>
    </row>
    <row r="90" spans="1:12" s="89" customFormat="1" ht="11.25">
      <c r="A90" s="138" t="s">
        <v>362</v>
      </c>
      <c r="B90" s="152"/>
      <c r="C90" s="153"/>
      <c r="D90" s="152"/>
      <c r="E90" s="153"/>
      <c r="F90" s="152"/>
      <c r="G90" s="153"/>
      <c r="H90" s="152"/>
      <c r="I90" s="153"/>
      <c r="J90" s="152"/>
      <c r="K90" s="153"/>
      <c r="L90" s="152"/>
    </row>
    <row r="91" spans="1:12" s="89" customFormat="1" ht="11.25">
      <c r="A91" s="124" t="s">
        <v>323</v>
      </c>
      <c r="B91" s="29">
        <v>313302.96</v>
      </c>
      <c r="C91" s="30">
        <v>0</v>
      </c>
      <c r="D91" s="29">
        <v>0</v>
      </c>
      <c r="E91" s="30">
        <v>313302.96</v>
      </c>
      <c r="F91" s="29">
        <v>0</v>
      </c>
      <c r="G91" s="30">
        <v>0</v>
      </c>
      <c r="H91" s="29">
        <v>0</v>
      </c>
      <c r="I91" s="30">
        <v>0</v>
      </c>
      <c r="J91" s="29">
        <v>0</v>
      </c>
      <c r="K91" s="30">
        <v>0</v>
      </c>
      <c r="L91" s="29">
        <v>0</v>
      </c>
    </row>
    <row r="92" spans="1:12" s="89" customFormat="1" ht="11.25">
      <c r="A92" s="124" t="s">
        <v>361</v>
      </c>
      <c r="B92" s="29">
        <v>3547883.06</v>
      </c>
      <c r="C92" s="30">
        <v>27750</v>
      </c>
      <c r="D92" s="29">
        <v>19350</v>
      </c>
      <c r="E92" s="30">
        <v>3547883.06</v>
      </c>
      <c r="F92" s="29">
        <v>19350</v>
      </c>
      <c r="G92" s="30">
        <v>0</v>
      </c>
      <c r="H92" s="29">
        <v>0</v>
      </c>
      <c r="I92" s="30">
        <v>0</v>
      </c>
      <c r="J92" s="29">
        <v>0</v>
      </c>
      <c r="K92" s="30">
        <v>0</v>
      </c>
      <c r="L92" s="29">
        <v>8400</v>
      </c>
    </row>
    <row r="93" spans="1:12" s="89" customFormat="1" ht="11.25">
      <c r="A93" s="124" t="s">
        <v>363</v>
      </c>
      <c r="B93" s="29">
        <v>5694226.95</v>
      </c>
      <c r="C93" s="30">
        <v>27750</v>
      </c>
      <c r="D93" s="29">
        <v>19350</v>
      </c>
      <c r="E93" s="30">
        <v>5694226.95</v>
      </c>
      <c r="F93" s="29">
        <v>19350</v>
      </c>
      <c r="G93" s="30">
        <v>0</v>
      </c>
      <c r="H93" s="29">
        <v>0</v>
      </c>
      <c r="I93" s="30">
        <v>0</v>
      </c>
      <c r="J93" s="29">
        <v>0</v>
      </c>
      <c r="K93" s="30">
        <v>0</v>
      </c>
      <c r="L93" s="29">
        <v>8400</v>
      </c>
    </row>
    <row r="94" spans="1:12" s="89" customFormat="1" ht="11.25">
      <c r="A94" s="155"/>
      <c r="B94" s="139"/>
      <c r="C94" s="140"/>
      <c r="D94" s="139"/>
      <c r="E94" s="140"/>
      <c r="F94" s="139"/>
      <c r="G94" s="140"/>
      <c r="H94" s="139"/>
      <c r="I94" s="140"/>
      <c r="J94" s="139"/>
      <c r="K94" s="140"/>
      <c r="L94" s="139"/>
    </row>
    <row r="95" spans="1:12" s="89" customFormat="1" ht="11.25">
      <c r="A95" s="141" t="s">
        <v>178</v>
      </c>
      <c r="B95" s="19">
        <f>SUM(B91:B93)</f>
        <v>9555412.97</v>
      </c>
      <c r="C95" s="19">
        <f aca="true" t="shared" si="3" ref="C95:L95">SUM(C91:C93)</f>
        <v>55500</v>
      </c>
      <c r="D95" s="19">
        <f t="shared" si="3"/>
        <v>38700</v>
      </c>
      <c r="E95" s="19">
        <f t="shared" si="3"/>
        <v>9555412.97</v>
      </c>
      <c r="F95" s="19">
        <f t="shared" si="3"/>
        <v>38700</v>
      </c>
      <c r="G95" s="19">
        <f t="shared" si="3"/>
        <v>0</v>
      </c>
      <c r="H95" s="19">
        <f t="shared" si="3"/>
        <v>0</v>
      </c>
      <c r="I95" s="19">
        <f t="shared" si="3"/>
        <v>0</v>
      </c>
      <c r="J95" s="19">
        <f t="shared" si="3"/>
        <v>0</v>
      </c>
      <c r="K95" s="19">
        <f t="shared" si="3"/>
        <v>0</v>
      </c>
      <c r="L95" s="19">
        <f t="shared" si="3"/>
        <v>16800</v>
      </c>
    </row>
    <row r="96" spans="2:12" s="89" customFormat="1" ht="11.25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</row>
    <row r="97" spans="1:13" ht="24.75" customHeight="1">
      <c r="A97" s="143" t="s">
        <v>309</v>
      </c>
      <c r="B97" s="250" t="s">
        <v>351</v>
      </c>
      <c r="C97" s="250"/>
      <c r="D97" s="250" t="s">
        <v>352</v>
      </c>
      <c r="E97" s="250" t="s">
        <v>353</v>
      </c>
      <c r="F97" s="250"/>
      <c r="G97" s="250"/>
      <c r="H97" s="250"/>
      <c r="I97" s="243" t="s">
        <v>354</v>
      </c>
      <c r="J97" s="244"/>
      <c r="K97" s="250" t="s">
        <v>355</v>
      </c>
      <c r="L97" s="250"/>
      <c r="M97" s="144"/>
    </row>
    <row r="98" spans="1:13" ht="12.75">
      <c r="A98" s="145" t="s">
        <v>356</v>
      </c>
      <c r="B98" s="250" t="s">
        <v>316</v>
      </c>
      <c r="C98" s="251" t="s">
        <v>317</v>
      </c>
      <c r="D98" s="250"/>
      <c r="E98" s="250" t="s">
        <v>357</v>
      </c>
      <c r="F98" s="250"/>
      <c r="G98" s="250" t="s">
        <v>358</v>
      </c>
      <c r="H98" s="250"/>
      <c r="I98" s="250" t="s">
        <v>320</v>
      </c>
      <c r="J98" s="252" t="s">
        <v>317</v>
      </c>
      <c r="K98" s="250" t="s">
        <v>316</v>
      </c>
      <c r="L98" s="252" t="s">
        <v>317</v>
      </c>
      <c r="M98" s="144"/>
    </row>
    <row r="99" spans="1:13" ht="21">
      <c r="A99" s="146" t="s">
        <v>359</v>
      </c>
      <c r="B99" s="250"/>
      <c r="C99" s="251"/>
      <c r="D99" s="250"/>
      <c r="E99" s="147" t="s">
        <v>316</v>
      </c>
      <c r="F99" s="148" t="s">
        <v>317</v>
      </c>
      <c r="G99" s="147" t="s">
        <v>316</v>
      </c>
      <c r="H99" s="148" t="s">
        <v>317</v>
      </c>
      <c r="I99" s="250"/>
      <c r="J99" s="252"/>
      <c r="K99" s="250"/>
      <c r="L99" s="252"/>
      <c r="M99" s="144"/>
    </row>
    <row r="100" spans="1:12" s="89" customFormat="1" ht="11.25">
      <c r="A100" s="138" t="s">
        <v>364</v>
      </c>
      <c r="B100" s="152"/>
      <c r="C100" s="153"/>
      <c r="D100" s="152"/>
      <c r="E100" s="153"/>
      <c r="F100" s="152"/>
      <c r="G100" s="153"/>
      <c r="H100" s="152"/>
      <c r="I100" s="153"/>
      <c r="J100" s="152"/>
      <c r="K100" s="153"/>
      <c r="L100" s="152"/>
    </row>
    <row r="101" spans="1:12" s="89" customFormat="1" ht="11.25">
      <c r="A101" s="124" t="s">
        <v>323</v>
      </c>
      <c r="B101" s="29">
        <v>0</v>
      </c>
      <c r="C101" s="30">
        <v>19778.46</v>
      </c>
      <c r="D101" s="29">
        <v>19778.46</v>
      </c>
      <c r="E101" s="30">
        <v>0</v>
      </c>
      <c r="F101" s="29">
        <v>19778.46</v>
      </c>
      <c r="G101" s="30">
        <v>0</v>
      </c>
      <c r="H101" s="29">
        <v>0</v>
      </c>
      <c r="I101" s="30">
        <v>0</v>
      </c>
      <c r="J101" s="29">
        <v>0</v>
      </c>
      <c r="K101" s="30">
        <v>0</v>
      </c>
      <c r="L101" s="29">
        <v>0</v>
      </c>
    </row>
    <row r="102" spans="1:12" s="89" customFormat="1" ht="11.25">
      <c r="A102" s="124" t="s">
        <v>365</v>
      </c>
      <c r="B102" s="29">
        <v>21445</v>
      </c>
      <c r="C102" s="30">
        <v>0</v>
      </c>
      <c r="D102" s="29">
        <v>0</v>
      </c>
      <c r="E102" s="30">
        <v>0</v>
      </c>
      <c r="F102" s="29">
        <v>0</v>
      </c>
      <c r="G102" s="30">
        <v>0</v>
      </c>
      <c r="H102" s="29">
        <v>0</v>
      </c>
      <c r="I102" s="30">
        <v>0</v>
      </c>
      <c r="J102" s="29">
        <v>0</v>
      </c>
      <c r="K102" s="30">
        <v>21445</v>
      </c>
      <c r="L102" s="29">
        <v>0</v>
      </c>
    </row>
    <row r="103" spans="1:12" s="89" customFormat="1" ht="11.25">
      <c r="A103" s="155"/>
      <c r="B103" s="139"/>
      <c r="C103" s="140"/>
      <c r="D103" s="139"/>
      <c r="E103" s="140"/>
      <c r="F103" s="139"/>
      <c r="G103" s="140"/>
      <c r="H103" s="139"/>
      <c r="I103" s="140"/>
      <c r="J103" s="139"/>
      <c r="K103" s="140"/>
      <c r="L103" s="139"/>
    </row>
    <row r="104" spans="1:12" s="89" customFormat="1" ht="11.25">
      <c r="A104" s="141" t="s">
        <v>178</v>
      </c>
      <c r="B104" s="19">
        <f>SUM(B101:B102)</f>
        <v>21445</v>
      </c>
      <c r="C104" s="19">
        <f aca="true" t="shared" si="4" ref="C104:L104">SUM(C101:C102)</f>
        <v>19778.46</v>
      </c>
      <c r="D104" s="19">
        <f t="shared" si="4"/>
        <v>19778.46</v>
      </c>
      <c r="E104" s="19">
        <f t="shared" si="4"/>
        <v>0</v>
      </c>
      <c r="F104" s="19">
        <f t="shared" si="4"/>
        <v>19778.46</v>
      </c>
      <c r="G104" s="19">
        <f t="shared" si="4"/>
        <v>0</v>
      </c>
      <c r="H104" s="19">
        <f t="shared" si="4"/>
        <v>0</v>
      </c>
      <c r="I104" s="19">
        <f t="shared" si="4"/>
        <v>0</v>
      </c>
      <c r="J104" s="19">
        <f t="shared" si="4"/>
        <v>0</v>
      </c>
      <c r="K104" s="19">
        <f t="shared" si="4"/>
        <v>21445</v>
      </c>
      <c r="L104" s="19">
        <f t="shared" si="4"/>
        <v>0</v>
      </c>
    </row>
    <row r="105" spans="2:12" s="89" customFormat="1" ht="11.25"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</row>
    <row r="106" spans="2:12" s="89" customFormat="1" ht="11.25"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1:13" ht="24.75" customHeight="1">
      <c r="A107" s="143" t="s">
        <v>309</v>
      </c>
      <c r="B107" s="250" t="s">
        <v>351</v>
      </c>
      <c r="C107" s="250"/>
      <c r="D107" s="250" t="s">
        <v>352</v>
      </c>
      <c r="E107" s="250" t="s">
        <v>353</v>
      </c>
      <c r="F107" s="250"/>
      <c r="G107" s="250"/>
      <c r="H107" s="250"/>
      <c r="I107" s="243" t="s">
        <v>354</v>
      </c>
      <c r="J107" s="244"/>
      <c r="K107" s="250" t="s">
        <v>355</v>
      </c>
      <c r="L107" s="250"/>
      <c r="M107" s="144"/>
    </row>
    <row r="108" spans="1:13" ht="12.75">
      <c r="A108" s="145" t="s">
        <v>356</v>
      </c>
      <c r="B108" s="250" t="s">
        <v>316</v>
      </c>
      <c r="C108" s="251" t="s">
        <v>317</v>
      </c>
      <c r="D108" s="250"/>
      <c r="E108" s="250" t="s">
        <v>357</v>
      </c>
      <c r="F108" s="250"/>
      <c r="G108" s="250" t="s">
        <v>358</v>
      </c>
      <c r="H108" s="250"/>
      <c r="I108" s="250" t="s">
        <v>320</v>
      </c>
      <c r="J108" s="252" t="s">
        <v>317</v>
      </c>
      <c r="K108" s="250" t="s">
        <v>316</v>
      </c>
      <c r="L108" s="252" t="s">
        <v>317</v>
      </c>
      <c r="M108" s="144"/>
    </row>
    <row r="109" spans="1:13" ht="21">
      <c r="A109" s="146" t="s">
        <v>359</v>
      </c>
      <c r="B109" s="250"/>
      <c r="C109" s="251"/>
      <c r="D109" s="250"/>
      <c r="E109" s="147" t="s">
        <v>316</v>
      </c>
      <c r="F109" s="148" t="s">
        <v>317</v>
      </c>
      <c r="G109" s="147" t="s">
        <v>316</v>
      </c>
      <c r="H109" s="148" t="s">
        <v>317</v>
      </c>
      <c r="I109" s="250"/>
      <c r="J109" s="252"/>
      <c r="K109" s="250"/>
      <c r="L109" s="252"/>
      <c r="M109" s="144"/>
    </row>
    <row r="110" spans="1:12" s="89" customFormat="1" ht="11.25">
      <c r="A110" s="138" t="s">
        <v>366</v>
      </c>
      <c r="B110" s="152"/>
      <c r="C110" s="153"/>
      <c r="D110" s="152"/>
      <c r="E110" s="153"/>
      <c r="F110" s="152"/>
      <c r="G110" s="153"/>
      <c r="H110" s="152"/>
      <c r="I110" s="153"/>
      <c r="J110" s="152"/>
      <c r="K110" s="153"/>
      <c r="L110" s="152"/>
    </row>
    <row r="111" spans="1:12" s="89" customFormat="1" ht="11.25">
      <c r="A111" s="124" t="s">
        <v>323</v>
      </c>
      <c r="B111" s="29">
        <v>67992.16</v>
      </c>
      <c r="C111" s="30">
        <v>201522.15</v>
      </c>
      <c r="D111" s="29">
        <v>188446.4</v>
      </c>
      <c r="E111" s="30">
        <v>64513.5</v>
      </c>
      <c r="F111" s="29">
        <v>188446.4</v>
      </c>
      <c r="G111" s="30">
        <v>3478.66</v>
      </c>
      <c r="H111" s="29">
        <v>13075.75</v>
      </c>
      <c r="I111" s="30">
        <v>0</v>
      </c>
      <c r="J111" s="29">
        <v>0</v>
      </c>
      <c r="K111" s="30">
        <v>0</v>
      </c>
      <c r="L111" s="29">
        <v>0</v>
      </c>
    </row>
    <row r="112" spans="1:12" s="89" customFormat="1" ht="11.25">
      <c r="A112" s="155"/>
      <c r="B112" s="139"/>
      <c r="C112" s="140"/>
      <c r="D112" s="139"/>
      <c r="E112" s="140"/>
      <c r="F112" s="139"/>
      <c r="G112" s="140"/>
      <c r="H112" s="139"/>
      <c r="I112" s="140"/>
      <c r="J112" s="139"/>
      <c r="K112" s="140"/>
      <c r="L112" s="139"/>
    </row>
    <row r="113" spans="1:12" s="89" customFormat="1" ht="11.25">
      <c r="A113" s="141" t="s">
        <v>178</v>
      </c>
      <c r="B113" s="19">
        <f>SUM(B111)</f>
        <v>67992.16</v>
      </c>
      <c r="C113" s="19">
        <f aca="true" t="shared" si="5" ref="C113:L113">SUM(C111)</f>
        <v>201522.15</v>
      </c>
      <c r="D113" s="19">
        <f t="shared" si="5"/>
        <v>188446.4</v>
      </c>
      <c r="E113" s="19">
        <f t="shared" si="5"/>
        <v>64513.5</v>
      </c>
      <c r="F113" s="19">
        <f t="shared" si="5"/>
        <v>188446.4</v>
      </c>
      <c r="G113" s="19">
        <f t="shared" si="5"/>
        <v>3478.66</v>
      </c>
      <c r="H113" s="19">
        <f t="shared" si="5"/>
        <v>13075.75</v>
      </c>
      <c r="I113" s="19">
        <f t="shared" si="5"/>
        <v>0</v>
      </c>
      <c r="J113" s="19">
        <f t="shared" si="5"/>
        <v>0</v>
      </c>
      <c r="K113" s="19">
        <f t="shared" si="5"/>
        <v>0</v>
      </c>
      <c r="L113" s="19">
        <f t="shared" si="5"/>
        <v>0</v>
      </c>
    </row>
    <row r="114" spans="2:12" s="89" customFormat="1" ht="11.25"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</row>
    <row r="115" spans="2:12" s="89" customFormat="1" ht="11.25"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</row>
    <row r="116" spans="1:12" s="89" customFormat="1" ht="11.25">
      <c r="A116" s="129" t="s">
        <v>367</v>
      </c>
      <c r="B116" s="19">
        <f aca="true" t="shared" si="6" ref="B116:L116">SUM(B65,B77,B85,B95,B104,B113)</f>
        <v>15437842.190000001</v>
      </c>
      <c r="C116" s="19">
        <f t="shared" si="6"/>
        <v>70894129.27000001</v>
      </c>
      <c r="D116" s="19">
        <f t="shared" si="6"/>
        <v>54791569.599999994</v>
      </c>
      <c r="E116" s="19">
        <f t="shared" si="6"/>
        <v>15293650.150000002</v>
      </c>
      <c r="F116" s="19">
        <f t="shared" si="6"/>
        <v>54166104.18999999</v>
      </c>
      <c r="G116" s="19">
        <f t="shared" si="6"/>
        <v>3478.66</v>
      </c>
      <c r="H116" s="19">
        <f t="shared" si="6"/>
        <v>11223776.35</v>
      </c>
      <c r="I116" s="19">
        <f t="shared" si="6"/>
        <v>0</v>
      </c>
      <c r="J116" s="19">
        <f t="shared" si="6"/>
        <v>0</v>
      </c>
      <c r="K116" s="19">
        <f t="shared" si="6"/>
        <v>140713.38</v>
      </c>
      <c r="L116" s="19">
        <f t="shared" si="6"/>
        <v>5504248.73</v>
      </c>
    </row>
    <row r="117" s="89" customFormat="1" ht="11.25"/>
    <row r="118" spans="1:12" s="137" customFormat="1" ht="12.75">
      <c r="A118" s="65" t="s">
        <v>54</v>
      </c>
      <c r="B118" s="99"/>
      <c r="C118" s="13"/>
      <c r="D118" s="179" t="s">
        <v>376</v>
      </c>
      <c r="E118" s="179"/>
      <c r="F118" s="179"/>
      <c r="I118" s="179" t="s">
        <v>55</v>
      </c>
      <c r="J118" s="179"/>
      <c r="K118" s="179"/>
      <c r="L118" s="179"/>
    </row>
    <row r="119" spans="1:12" s="137" customFormat="1" ht="12.75">
      <c r="A119" s="65" t="s">
        <v>56</v>
      </c>
      <c r="B119" s="99"/>
      <c r="C119" s="13"/>
      <c r="D119" s="179" t="s">
        <v>374</v>
      </c>
      <c r="E119" s="179"/>
      <c r="F119" s="179"/>
      <c r="I119" s="253" t="s">
        <v>368</v>
      </c>
      <c r="J119" s="253"/>
      <c r="K119" s="253"/>
      <c r="L119" s="253"/>
    </row>
    <row r="120" spans="4:12" s="13" customFormat="1" ht="12.75">
      <c r="D120" s="179" t="s">
        <v>375</v>
      </c>
      <c r="E120" s="179"/>
      <c r="F120" s="179"/>
      <c r="I120" s="179" t="s">
        <v>57</v>
      </c>
      <c r="J120" s="179"/>
      <c r="K120" s="179"/>
      <c r="L120" s="179"/>
    </row>
    <row r="121" s="13" customFormat="1" ht="12.75"/>
    <row r="122" spans="7:8" s="13" customFormat="1" ht="12.75">
      <c r="G122" s="157"/>
      <c r="H122" s="157"/>
    </row>
    <row r="123" spans="7:9" ht="12.75">
      <c r="G123" s="158"/>
      <c r="H123" s="158"/>
      <c r="I123" s="158"/>
    </row>
  </sheetData>
  <sheetProtection/>
  <mergeCells count="86">
    <mergeCell ref="D120:F120"/>
    <mergeCell ref="I118:L118"/>
    <mergeCell ref="I120:L120"/>
    <mergeCell ref="I119:L119"/>
    <mergeCell ref="B108:B109"/>
    <mergeCell ref="C108:C109"/>
    <mergeCell ref="E108:F108"/>
    <mergeCell ref="G108:H108"/>
    <mergeCell ref="I108:I109"/>
    <mergeCell ref="D118:F118"/>
    <mergeCell ref="J98:J99"/>
    <mergeCell ref="K98:K99"/>
    <mergeCell ref="D119:F119"/>
    <mergeCell ref="L98:L99"/>
    <mergeCell ref="K108:K109"/>
    <mergeCell ref="L108:L109"/>
    <mergeCell ref="C98:C99"/>
    <mergeCell ref="B107:C107"/>
    <mergeCell ref="D107:D109"/>
    <mergeCell ref="E107:H107"/>
    <mergeCell ref="I107:J107"/>
    <mergeCell ref="K107:L107"/>
    <mergeCell ref="E98:F98"/>
    <mergeCell ref="J108:J109"/>
    <mergeCell ref="G98:H98"/>
    <mergeCell ref="I98:I99"/>
    <mergeCell ref="G80:H80"/>
    <mergeCell ref="K88:K89"/>
    <mergeCell ref="L88:L89"/>
    <mergeCell ref="B97:C97"/>
    <mergeCell ref="D97:D99"/>
    <mergeCell ref="E97:H97"/>
    <mergeCell ref="L80:L81"/>
    <mergeCell ref="I97:J97"/>
    <mergeCell ref="K97:L97"/>
    <mergeCell ref="B98:B99"/>
    <mergeCell ref="B80:B81"/>
    <mergeCell ref="K87:L87"/>
    <mergeCell ref="K72:K73"/>
    <mergeCell ref="L72:L73"/>
    <mergeCell ref="B88:B89"/>
    <mergeCell ref="C88:C89"/>
    <mergeCell ref="E88:F88"/>
    <mergeCell ref="G88:H88"/>
    <mergeCell ref="E79:H79"/>
    <mergeCell ref="J88:J89"/>
    <mergeCell ref="E72:F72"/>
    <mergeCell ref="I88:I89"/>
    <mergeCell ref="I72:I73"/>
    <mergeCell ref="B87:C87"/>
    <mergeCell ref="D87:D89"/>
    <mergeCell ref="E87:H87"/>
    <mergeCell ref="I87:J87"/>
    <mergeCell ref="I80:I81"/>
    <mergeCell ref="J80:J81"/>
    <mergeCell ref="B79:C79"/>
    <mergeCell ref="C80:C81"/>
    <mergeCell ref="E80:F80"/>
    <mergeCell ref="B72:B73"/>
    <mergeCell ref="C72:C73"/>
    <mergeCell ref="D71:D73"/>
    <mergeCell ref="K80:K81"/>
    <mergeCell ref="D79:D81"/>
    <mergeCell ref="J72:J73"/>
    <mergeCell ref="I79:J79"/>
    <mergeCell ref="K79:L79"/>
    <mergeCell ref="A9:A10"/>
    <mergeCell ref="B9:B10"/>
    <mergeCell ref="C9:C10"/>
    <mergeCell ref="E9:F9"/>
    <mergeCell ref="B71:C71"/>
    <mergeCell ref="A1:F3"/>
    <mergeCell ref="B8:C8"/>
    <mergeCell ref="D8:D10"/>
    <mergeCell ref="E8:H8"/>
    <mergeCell ref="G9:H9"/>
    <mergeCell ref="L9:L10"/>
    <mergeCell ref="E71:H71"/>
    <mergeCell ref="I9:I10"/>
    <mergeCell ref="K71:L71"/>
    <mergeCell ref="G72:H72"/>
    <mergeCell ref="K8:L8"/>
    <mergeCell ref="I8:J8"/>
    <mergeCell ref="J9:J10"/>
    <mergeCell ref="K9:K10"/>
    <mergeCell ref="I71:J71"/>
  </mergeCells>
  <printOptions horizontalCentered="1"/>
  <pageMargins left="0.1968503937007874" right="0.1968503937007874" top="0.3937007874015748" bottom="0" header="0" footer="0"/>
  <pageSetup horizontalDpi="600" verticalDpi="600" orientation="landscape" scale="70" r:id="rId2"/>
  <ignoredErrors>
    <ignoredError sqref="B76 D103:I103 B112:L112 D76:F76 H76:L76 K103:L10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 Henrique Bortoletto</cp:lastModifiedBy>
  <cp:lastPrinted>2021-05-14T16:27:33Z</cp:lastPrinted>
  <dcterms:created xsi:type="dcterms:W3CDTF">2011-05-23T18:46:02Z</dcterms:created>
  <dcterms:modified xsi:type="dcterms:W3CDTF">2021-05-25T11:57:48Z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