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50" activeTab="0"/>
  </bookViews>
  <sheets>
    <sheet name="FUNDEB" sheetId="1" r:id="rId1"/>
    <sheet name="Ensino Rec Próprios" sheetId="2" r:id="rId2"/>
  </sheets>
  <definedNames/>
  <calcPr fullCalcOnLoad="1"/>
</workbook>
</file>

<file path=xl/sharedStrings.xml><?xml version="1.0" encoding="utf-8"?>
<sst xmlns="http://schemas.openxmlformats.org/spreadsheetml/2006/main" count="131" uniqueCount="65">
  <si>
    <t xml:space="preserve">            PREFEITURA MUNICIPAL DE INDAIATUBA</t>
  </si>
  <si>
    <t>RREO - RELATÓRIO RESUMIDO DA EXECUÇÃO ORÇAMENTÁRIA</t>
  </si>
  <si>
    <t>QUADRO 5 - APLICAÇÕES COM RECURSOS DO FUNDEB</t>
  </si>
  <si>
    <t>RECEITAS DO FUNDEB</t>
  </si>
  <si>
    <t>RETENÇÕES AO FUNDEB</t>
  </si>
  <si>
    <t/>
  </si>
  <si>
    <t>PREVISÃO ATUALIZADA PARA O EXERCÍCIO</t>
  </si>
  <si>
    <t>RECEBIDO ATÉ BIMESTRE</t>
  </si>
  <si>
    <t>RETIDO ATÉ O BIMESTRE</t>
  </si>
  <si>
    <t>RECEITA DE TRANSFERÊNCIAS</t>
  </si>
  <si>
    <t>RECEITAS DE APLICAÇÕES FINANCEIRAS</t>
  </si>
  <si>
    <t>APURAÇÃO DO RESULTADO DO FUNDEB ATÉ O TRIMESTRE</t>
  </si>
  <si>
    <t>TOTAL DA RECEITA</t>
  </si>
  <si>
    <t>TRANSFERÊNCIAS RECEBIDAS</t>
  </si>
  <si>
    <t>RETENÇÕES</t>
  </si>
  <si>
    <t>APLICAÇÕES MÍNIMAS OBRIGATÓRIAS</t>
  </si>
  <si>
    <t>TOTAL</t>
  </si>
  <si>
    <t>DIFERENÇA (RECEBIDO - RETIDO)</t>
  </si>
  <si>
    <t>GANHO</t>
  </si>
  <si>
    <t>PERDA</t>
  </si>
  <si>
    <t>DESPESAS TOTAIS</t>
  </si>
  <si>
    <t>DOTAÇÃO PARA O EXERCÍCIO</t>
  </si>
  <si>
    <t>DESPESA ATÉ O BIMESTRE</t>
  </si>
  <si>
    <t>DESPESA LIQUIDADA ATÉ O BIMESTRE</t>
  </si>
  <si>
    <t>DESPESA PAGA ATÉ O BIMESTRE</t>
  </si>
  <si>
    <t>VALOR</t>
  </si>
  <si>
    <t>%</t>
  </si>
  <si>
    <t>MAGISTÉRIO</t>
  </si>
  <si>
    <t>OUTRAS</t>
  </si>
  <si>
    <t>DEDUÇÕES</t>
  </si>
  <si>
    <t>( - ) DESP. COM APOSENTADORIAS (3.1.90.01.00)</t>
  </si>
  <si>
    <t>( - ) DESP. COM PENSÕES (3.1.90.03.00)</t>
  </si>
  <si>
    <t>DESPESAS LÍQUIDAS</t>
  </si>
  <si>
    <t>NILSON ALCIDES GASPAR</t>
  </si>
  <si>
    <t>PREFEITO MUNICIPAL</t>
  </si>
  <si>
    <t>LUIS HENRIQUE BORTOLETTO</t>
  </si>
  <si>
    <t>CONTADOR - CRC-SP 321123/O-4</t>
  </si>
  <si>
    <t>COORDENADOR DE SERVIÇOS DE CONTABILIDADE</t>
  </si>
  <si>
    <t>QUADRO 6 - APLICAÇÕES COM RECURSOS PRÓPRIOS EM ENSINO</t>
  </si>
  <si>
    <t>RECEITAS DE IMPOSTOS</t>
  </si>
  <si>
    <t>APLICAÇÕES MÍNIMAS CONSTITUCIONAIS</t>
  </si>
  <si>
    <t>ARRECADADO ATE O BIMESTRE</t>
  </si>
  <si>
    <t>PARA O EXERCÍCIO</t>
  </si>
  <si>
    <t>ATÉ O BIMESTRE</t>
  </si>
  <si>
    <t>PRÓPRIOS</t>
  </si>
  <si>
    <t>TRANSFERÊNCIAS DA UNIÃO</t>
  </si>
  <si>
    <t>TRANSFERÊNCIAS DO ESTADO</t>
  </si>
  <si>
    <t>RECEITAS LÍQUIDAS</t>
  </si>
  <si>
    <t>DOTAÇÃO ATUALIZADA PARA O EXERCÍCIO</t>
  </si>
  <si>
    <t>DESPESA EMPENHADA ATÉ O BIMESTRE</t>
  </si>
  <si>
    <t>DESPESA LIQUIDA ATÉ O BIMESTRE</t>
  </si>
  <si>
    <t>EDUCAÇÃO INFANTIL</t>
  </si>
  <si>
    <t>ENSINO FUNDAMENTAÇ</t>
  </si>
  <si>
    <t>EDUCAÇÃO BÁSICA</t>
  </si>
  <si>
    <t>(-) GANHOS DE APLICAÇÕES FINANCEIRAS</t>
  </si>
  <si>
    <t>ENSINO FUNDAMETAL</t>
  </si>
  <si>
    <t>FUNDEB RETIDO E NÃO APLICADO NO RETORNO</t>
  </si>
  <si>
    <t>ENSINO FUNDAMENTAL</t>
  </si>
  <si>
    <t>CONTADORA - CRC-SP 321123/O-4</t>
  </si>
  <si>
    <t>CRC-SP 289944/O-3</t>
  </si>
  <si>
    <t>MARIANA ALVES RIZATO</t>
  </si>
  <si>
    <t>MAGISTÉRIO (70% DO TOTAL)</t>
  </si>
  <si>
    <t xml:space="preserve">2º BIMESTRE (2021)  </t>
  </si>
  <si>
    <t>HELENO DA SILVA LUIZ JUNIOR</t>
  </si>
  <si>
    <t>SECRETÁRIO MUNICIPAL DE EDUCAÇÃO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</si>
</sst>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0;\(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.25"/>
      <name val="Times New Roman"/>
      <family val="1"/>
    </font>
    <font>
      <sz val="8.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43" fontId="6" fillId="0" borderId="10" xfId="6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6" fillId="0" borderId="0" xfId="62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3" fontId="11" fillId="0" borderId="10" xfId="62" applyFont="1" applyBorder="1" applyAlignment="1">
      <alignment horizontal="right" vertical="center"/>
    </xf>
    <xf numFmtId="43" fontId="11" fillId="33" borderId="10" xfId="62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3" fontId="2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3" fontId="7" fillId="0" borderId="10" xfId="62" applyFont="1" applyFill="1" applyBorder="1" applyAlignment="1">
      <alignment horizontal="center" vertical="center"/>
    </xf>
    <xf numFmtId="43" fontId="8" fillId="0" borderId="10" xfId="62" applyFont="1" applyFill="1" applyBorder="1" applyAlignment="1">
      <alignment horizontal="center" vertical="center"/>
    </xf>
    <xf numFmtId="43" fontId="6" fillId="0" borderId="10" xfId="62" applyFont="1" applyFill="1" applyBorder="1" applyAlignment="1">
      <alignment horizontal="center" vertical="center"/>
    </xf>
    <xf numFmtId="43" fontId="2" fillId="0" borderId="10" xfId="62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3" fontId="11" fillId="0" borderId="16" xfId="62" applyFont="1" applyBorder="1" applyAlignment="1">
      <alignment horizontal="center" vertical="center"/>
    </xf>
    <xf numFmtId="43" fontId="11" fillId="0" borderId="17" xfId="62" applyFont="1" applyBorder="1" applyAlignment="1">
      <alignment horizontal="center" vertical="center"/>
    </xf>
    <xf numFmtId="182" fontId="11" fillId="0" borderId="16" xfId="62" applyNumberFormat="1" applyFont="1" applyBorder="1" applyAlignment="1">
      <alignment horizontal="right" vertical="center"/>
    </xf>
    <xf numFmtId="182" fontId="11" fillId="0" borderId="17" xfId="62" applyNumberFormat="1" applyFont="1" applyBorder="1" applyAlignment="1">
      <alignment horizontal="right" vertical="center"/>
    </xf>
    <xf numFmtId="43" fontId="11" fillId="33" borderId="16" xfId="62" applyFont="1" applyFill="1" applyBorder="1" applyAlignment="1">
      <alignment horizontal="center" vertical="center"/>
    </xf>
    <xf numFmtId="43" fontId="11" fillId="33" borderId="17" xfId="62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0</xdr:rowOff>
    </xdr:from>
    <xdr:to>
      <xdr:col>0</xdr:col>
      <xdr:colOff>628650</xdr:colOff>
      <xdr:row>4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A1" sqref="A1:F3"/>
    </sheetView>
  </sheetViews>
  <sheetFormatPr defaultColWidth="9.140625" defaultRowHeight="12.75"/>
  <cols>
    <col min="1" max="1" width="30.00390625" style="1" customWidth="1"/>
    <col min="2" max="2" width="16.00390625" style="1" customWidth="1"/>
    <col min="3" max="3" width="18.140625" style="1" customWidth="1"/>
    <col min="4" max="4" width="15.28125" style="1" customWidth="1"/>
    <col min="5" max="5" width="10.421875" style="1" customWidth="1"/>
    <col min="6" max="6" width="23.7109375" style="1" customWidth="1"/>
    <col min="7" max="7" width="12.00390625" style="1" bestFit="1" customWidth="1"/>
    <col min="8" max="8" width="13.28125" style="1" customWidth="1"/>
    <col min="9" max="9" width="15.8515625" style="1" customWidth="1"/>
    <col min="10" max="16" width="9.140625" style="1" customWidth="1"/>
    <col min="17" max="17" width="11.140625" style="1" bestFit="1" customWidth="1"/>
    <col min="18" max="16384" width="9.140625" style="1" customWidth="1"/>
  </cols>
  <sheetData>
    <row r="1" spans="1:6" ht="12.75" customHeight="1">
      <c r="A1" s="25" t="s">
        <v>0</v>
      </c>
      <c r="B1" s="25"/>
      <c r="C1" s="25"/>
      <c r="D1" s="25"/>
      <c r="E1" s="25"/>
      <c r="F1" s="25"/>
    </row>
    <row r="2" spans="1:6" ht="12.75" customHeight="1">
      <c r="A2" s="25"/>
      <c r="B2" s="25"/>
      <c r="C2" s="25"/>
      <c r="D2" s="25"/>
      <c r="E2" s="25"/>
      <c r="F2" s="25"/>
    </row>
    <row r="3" spans="1:6" ht="12.75">
      <c r="A3" s="25"/>
      <c r="B3" s="25"/>
      <c r="C3" s="25"/>
      <c r="D3" s="25"/>
      <c r="E3" s="25"/>
      <c r="F3" s="25"/>
    </row>
    <row r="4" spans="10:17" ht="15.75">
      <c r="J4" s="3"/>
      <c r="K4" s="3"/>
      <c r="L4" s="3"/>
      <c r="M4" s="3"/>
      <c r="N4" s="3"/>
      <c r="O4" s="3"/>
      <c r="P4" s="3"/>
      <c r="Q4" s="3"/>
    </row>
    <row r="5" spans="1:9" ht="15.75">
      <c r="A5" s="2" t="s">
        <v>1</v>
      </c>
      <c r="I5" s="9" t="s">
        <v>62</v>
      </c>
    </row>
    <row r="6" spans="1:10" ht="15.75">
      <c r="A6" s="40" t="s">
        <v>2</v>
      </c>
      <c r="B6" s="41"/>
      <c r="C6" s="41"/>
      <c r="D6" s="41"/>
      <c r="E6" s="41"/>
      <c r="F6" s="41"/>
      <c r="G6" s="41"/>
      <c r="H6" s="41"/>
      <c r="I6" s="41"/>
      <c r="J6" s="10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31" t="s">
        <v>3</v>
      </c>
      <c r="B8" s="29"/>
      <c r="C8" s="29"/>
      <c r="D8" s="29"/>
      <c r="E8" s="29"/>
      <c r="F8" s="31" t="s">
        <v>4</v>
      </c>
      <c r="G8" s="29"/>
      <c r="H8" s="29"/>
      <c r="I8" s="29"/>
    </row>
    <row r="9" spans="1:9" ht="12.75">
      <c r="A9" s="11" t="s">
        <v>5</v>
      </c>
      <c r="B9" s="30" t="s">
        <v>6</v>
      </c>
      <c r="C9" s="29"/>
      <c r="D9" s="30" t="s">
        <v>7</v>
      </c>
      <c r="E9" s="29"/>
      <c r="F9" s="30" t="s">
        <v>6</v>
      </c>
      <c r="G9" s="29"/>
      <c r="H9" s="30" t="s">
        <v>8</v>
      </c>
      <c r="I9" s="29"/>
    </row>
    <row r="10" spans="1:9" ht="12.75">
      <c r="A10" s="11" t="s">
        <v>9</v>
      </c>
      <c r="B10" s="37">
        <v>117800000</v>
      </c>
      <c r="C10" s="38"/>
      <c r="D10" s="37">
        <v>52298027.8</v>
      </c>
      <c r="E10" s="38"/>
      <c r="F10" s="37">
        <v>80361000</v>
      </c>
      <c r="G10" s="38"/>
      <c r="H10" s="37">
        <v>37453738.81</v>
      </c>
      <c r="I10" s="38"/>
    </row>
    <row r="11" spans="1:9" ht="12.75">
      <c r="A11" s="11" t="s">
        <v>10</v>
      </c>
      <c r="B11" s="37">
        <v>60000</v>
      </c>
      <c r="C11" s="38"/>
      <c r="D11" s="37">
        <v>71771.09</v>
      </c>
      <c r="E11" s="38"/>
      <c r="F11" s="28" t="s">
        <v>11</v>
      </c>
      <c r="G11" s="29"/>
      <c r="H11" s="29"/>
      <c r="I11" s="29"/>
    </row>
    <row r="12" spans="1:9" ht="12.75">
      <c r="A12" s="12" t="s">
        <v>12</v>
      </c>
      <c r="B12" s="35">
        <f>SUM(B10:C11)</f>
        <v>117860000</v>
      </c>
      <c r="C12" s="38"/>
      <c r="D12" s="35">
        <f>SUM(D10:E11)</f>
        <v>52369798.89</v>
      </c>
      <c r="E12" s="38"/>
      <c r="F12" s="39" t="s">
        <v>13</v>
      </c>
      <c r="G12" s="29"/>
      <c r="H12" s="39" t="s">
        <v>14</v>
      </c>
      <c r="I12" s="29"/>
    </row>
    <row r="13" spans="1:9" ht="12.75">
      <c r="A13" s="28" t="s">
        <v>15</v>
      </c>
      <c r="B13" s="29"/>
      <c r="C13" s="29"/>
      <c r="D13" s="29"/>
      <c r="E13" s="29"/>
      <c r="F13" s="37">
        <f>D10</f>
        <v>52298027.8</v>
      </c>
      <c r="G13" s="38"/>
      <c r="H13" s="37">
        <f>H10</f>
        <v>37453738.81</v>
      </c>
      <c r="I13" s="38"/>
    </row>
    <row r="14" spans="1:9" ht="12.75">
      <c r="A14" s="11" t="s">
        <v>16</v>
      </c>
      <c r="B14" s="35">
        <f>B12</f>
        <v>117860000</v>
      </c>
      <c r="C14" s="36"/>
      <c r="D14" s="35">
        <f>D12</f>
        <v>52369798.89</v>
      </c>
      <c r="E14" s="36"/>
      <c r="F14" s="28" t="s">
        <v>17</v>
      </c>
      <c r="G14" s="29"/>
      <c r="H14" s="29"/>
      <c r="I14" s="29"/>
    </row>
    <row r="15" spans="1:9" ht="12.75">
      <c r="A15" s="11" t="s">
        <v>61</v>
      </c>
      <c r="B15" s="37">
        <f>B14*70%</f>
        <v>82502000</v>
      </c>
      <c r="C15" s="38"/>
      <c r="D15" s="37">
        <f>D14*70%</f>
        <v>36658859.223</v>
      </c>
      <c r="E15" s="38"/>
      <c r="F15" s="11" t="s">
        <v>18</v>
      </c>
      <c r="G15" s="5">
        <f>F13-H13</f>
        <v>14844288.989999995</v>
      </c>
      <c r="H15" s="11" t="s">
        <v>19</v>
      </c>
      <c r="I15" s="5">
        <v>0</v>
      </c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31" t="s">
        <v>20</v>
      </c>
      <c r="B17" s="29"/>
      <c r="C17" s="29"/>
      <c r="D17" s="29"/>
      <c r="E17" s="29"/>
      <c r="F17" s="29"/>
      <c r="G17" s="29"/>
      <c r="H17" s="29"/>
      <c r="I17" s="29"/>
    </row>
    <row r="18" spans="1:9" ht="12.75">
      <c r="A18" s="11" t="s">
        <v>5</v>
      </c>
      <c r="B18" s="28" t="s">
        <v>21</v>
      </c>
      <c r="C18" s="33"/>
      <c r="D18" s="28" t="s">
        <v>22</v>
      </c>
      <c r="E18" s="33"/>
      <c r="F18" s="28" t="s">
        <v>23</v>
      </c>
      <c r="G18" s="33"/>
      <c r="H18" s="28" t="s">
        <v>24</v>
      </c>
      <c r="I18" s="33"/>
    </row>
    <row r="19" spans="1:9" ht="12.75">
      <c r="A19" s="11" t="s">
        <v>5</v>
      </c>
      <c r="B19" s="12" t="s">
        <v>25</v>
      </c>
      <c r="C19" s="11" t="s">
        <v>26</v>
      </c>
      <c r="D19" s="11" t="s">
        <v>25</v>
      </c>
      <c r="E19" s="11" t="s">
        <v>26</v>
      </c>
      <c r="F19" s="11" t="s">
        <v>25</v>
      </c>
      <c r="G19" s="11" t="s">
        <v>26</v>
      </c>
      <c r="H19" s="11" t="s">
        <v>25</v>
      </c>
      <c r="I19" s="11" t="s">
        <v>26</v>
      </c>
    </row>
    <row r="20" spans="1:9" ht="12.75">
      <c r="A20" s="12" t="s">
        <v>16</v>
      </c>
      <c r="B20" s="5">
        <f>SUM(B21:B22)</f>
        <v>117860000</v>
      </c>
      <c r="C20" s="5">
        <f aca="true" t="shared" si="0" ref="C20:I20">SUM(C21:C22)</f>
        <v>100</v>
      </c>
      <c r="D20" s="5">
        <f t="shared" si="0"/>
        <v>37878085.1</v>
      </c>
      <c r="E20" s="5">
        <f t="shared" si="0"/>
        <v>72.32810876276405</v>
      </c>
      <c r="F20" s="5">
        <f t="shared" si="0"/>
        <v>37878085.1</v>
      </c>
      <c r="G20" s="5">
        <f t="shared" si="0"/>
        <v>72.32810876276405</v>
      </c>
      <c r="H20" s="5">
        <f t="shared" si="0"/>
        <v>27317878.5</v>
      </c>
      <c r="I20" s="5">
        <f t="shared" si="0"/>
        <v>52.16342067186426</v>
      </c>
    </row>
    <row r="21" spans="1:9" ht="12.75">
      <c r="A21" s="12" t="s">
        <v>27</v>
      </c>
      <c r="B21" s="5">
        <v>91476000</v>
      </c>
      <c r="C21" s="5">
        <f>SUM(B21/B12*100)</f>
        <v>77.61411844561344</v>
      </c>
      <c r="D21" s="5">
        <v>24516425.23</v>
      </c>
      <c r="E21" s="5">
        <f>SUM(D21/D12*100)</f>
        <v>46.814052659425826</v>
      </c>
      <c r="F21" s="5">
        <v>24516425.23</v>
      </c>
      <c r="G21" s="5">
        <f>SUM(F21/D12*100)</f>
        <v>46.814052659425826</v>
      </c>
      <c r="H21" s="5">
        <v>17462253.08</v>
      </c>
      <c r="I21" s="5">
        <f>SUM(H21/D12*100)</f>
        <v>33.34412858196866</v>
      </c>
    </row>
    <row r="22" spans="1:9" ht="12.75">
      <c r="A22" s="12" t="s">
        <v>28</v>
      </c>
      <c r="B22" s="5">
        <v>26384000</v>
      </c>
      <c r="C22" s="5">
        <f>SUM(B22/B12*100)</f>
        <v>22.38588155438656</v>
      </c>
      <c r="D22" s="5">
        <v>13361659.87</v>
      </c>
      <c r="E22" s="5">
        <f>SUM(D22/D12*100)</f>
        <v>25.514056103338223</v>
      </c>
      <c r="F22" s="5">
        <v>13361659.87</v>
      </c>
      <c r="G22" s="5">
        <f>SUM(F22/D12*100)</f>
        <v>25.514056103338223</v>
      </c>
      <c r="H22" s="5">
        <v>9855625.42</v>
      </c>
      <c r="I22" s="5">
        <f>SUM(H22/D12*100)</f>
        <v>18.819292089895594</v>
      </c>
    </row>
    <row r="23" spans="1:9" ht="12.75">
      <c r="A23" s="34" t="s">
        <v>29</v>
      </c>
      <c r="B23" s="29"/>
      <c r="C23" s="29"/>
      <c r="D23" s="29"/>
      <c r="E23" s="29"/>
      <c r="F23" s="29"/>
      <c r="G23" s="29"/>
      <c r="H23" s="29"/>
      <c r="I23" s="29"/>
    </row>
    <row r="24" spans="1:9" ht="12.75">
      <c r="A24" s="28" t="s">
        <v>27</v>
      </c>
      <c r="B24" s="29"/>
      <c r="C24" s="29"/>
      <c r="D24" s="5">
        <f aca="true" t="shared" si="1" ref="D24:I24">SUM(D25:D26)</f>
        <v>0</v>
      </c>
      <c r="E24" s="5">
        <f t="shared" si="1"/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</row>
    <row r="25" spans="1:9" ht="12.75">
      <c r="A25" s="28" t="s">
        <v>30</v>
      </c>
      <c r="B25" s="29"/>
      <c r="C25" s="29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28" t="s">
        <v>31</v>
      </c>
      <c r="B26" s="29"/>
      <c r="C26" s="29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17" ht="12.75">
      <c r="A27" s="30" t="s">
        <v>5</v>
      </c>
      <c r="B27" s="29"/>
      <c r="C27" s="29"/>
      <c r="D27" s="11" t="s">
        <v>5</v>
      </c>
      <c r="E27" s="11" t="s">
        <v>5</v>
      </c>
      <c r="F27" s="11" t="s">
        <v>5</v>
      </c>
      <c r="G27" s="11" t="s">
        <v>5</v>
      </c>
      <c r="H27" s="11" t="s">
        <v>5</v>
      </c>
      <c r="I27" s="11" t="s">
        <v>5</v>
      </c>
      <c r="Q27" s="24"/>
    </row>
    <row r="28" spans="1:9" ht="12.75">
      <c r="A28" s="28" t="s">
        <v>28</v>
      </c>
      <c r="B28" s="29"/>
      <c r="C28" s="29"/>
      <c r="D28" s="5">
        <f aca="true" t="shared" si="2" ref="D28:I28">SUM(D29:D30)</f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  <c r="I28" s="5">
        <f t="shared" si="2"/>
        <v>0</v>
      </c>
    </row>
    <row r="29" spans="1:9" ht="12.75">
      <c r="A29" s="28" t="s">
        <v>30</v>
      </c>
      <c r="B29" s="29"/>
      <c r="C29" s="29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ht="12.75">
      <c r="A30" s="28" t="s">
        <v>31</v>
      </c>
      <c r="B30" s="29"/>
      <c r="C30" s="29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0" t="s">
        <v>5</v>
      </c>
      <c r="B31" s="29"/>
      <c r="C31" s="29"/>
      <c r="D31" s="11" t="s">
        <v>5</v>
      </c>
      <c r="E31" s="11" t="s">
        <v>5</v>
      </c>
      <c r="F31" s="11" t="s">
        <v>5</v>
      </c>
      <c r="G31" s="11" t="s">
        <v>5</v>
      </c>
      <c r="H31" s="11" t="s">
        <v>5</v>
      </c>
      <c r="I31" s="11" t="s">
        <v>5</v>
      </c>
    </row>
    <row r="32" spans="1:9" ht="12.75">
      <c r="A32" s="31" t="s">
        <v>32</v>
      </c>
      <c r="B32" s="29"/>
      <c r="C32" s="29"/>
      <c r="D32" s="29"/>
      <c r="E32" s="29"/>
      <c r="F32" s="29"/>
      <c r="G32" s="29"/>
      <c r="H32" s="29"/>
      <c r="I32" s="29"/>
    </row>
    <row r="33" spans="1:9" ht="12.75">
      <c r="A33" s="28" t="s">
        <v>16</v>
      </c>
      <c r="B33" s="29"/>
      <c r="C33" s="29"/>
      <c r="D33" s="5">
        <f aca="true" t="shared" si="3" ref="D33:I33">SUM(D34:D35)</f>
        <v>37878085.1</v>
      </c>
      <c r="E33" s="5">
        <f t="shared" si="3"/>
        <v>72.32810876276405</v>
      </c>
      <c r="F33" s="5">
        <f t="shared" si="3"/>
        <v>37878085.1</v>
      </c>
      <c r="G33" s="5">
        <f t="shared" si="3"/>
        <v>72.32810876276405</v>
      </c>
      <c r="H33" s="5">
        <f t="shared" si="3"/>
        <v>27317878.5</v>
      </c>
      <c r="I33" s="5">
        <f t="shared" si="3"/>
        <v>52.16342067186426</v>
      </c>
    </row>
    <row r="34" spans="1:9" ht="12.75">
      <c r="A34" s="28" t="s">
        <v>27</v>
      </c>
      <c r="B34" s="29"/>
      <c r="C34" s="29"/>
      <c r="D34" s="5">
        <f aca="true" t="shared" si="4" ref="D34:I34">SUM(D21-D24)</f>
        <v>24516425.23</v>
      </c>
      <c r="E34" s="5">
        <f t="shared" si="4"/>
        <v>46.814052659425826</v>
      </c>
      <c r="F34" s="5">
        <f t="shared" si="4"/>
        <v>24516425.23</v>
      </c>
      <c r="G34" s="5">
        <f t="shared" si="4"/>
        <v>46.814052659425826</v>
      </c>
      <c r="H34" s="5">
        <f t="shared" si="4"/>
        <v>17462253.08</v>
      </c>
      <c r="I34" s="5">
        <f t="shared" si="4"/>
        <v>33.34412858196866</v>
      </c>
    </row>
    <row r="35" spans="1:9" ht="12.75">
      <c r="A35" s="28" t="s">
        <v>28</v>
      </c>
      <c r="B35" s="29"/>
      <c r="C35" s="29"/>
      <c r="D35" s="5">
        <f aca="true" t="shared" si="5" ref="D35:I35">SUM(D22-D28)</f>
        <v>13361659.87</v>
      </c>
      <c r="E35" s="5">
        <f t="shared" si="5"/>
        <v>25.514056103338223</v>
      </c>
      <c r="F35" s="5">
        <f t="shared" si="5"/>
        <v>13361659.87</v>
      </c>
      <c r="G35" s="5">
        <f t="shared" si="5"/>
        <v>25.514056103338223</v>
      </c>
      <c r="H35" s="5">
        <f t="shared" si="5"/>
        <v>9855625.42</v>
      </c>
      <c r="I35" s="5">
        <f t="shared" si="5"/>
        <v>18.819292089895594</v>
      </c>
    </row>
    <row r="36" spans="1:9" ht="12.75">
      <c r="A36" s="6"/>
      <c r="B36" s="6"/>
      <c r="C36" s="6"/>
      <c r="D36" s="7"/>
      <c r="E36" s="7"/>
      <c r="F36" s="7"/>
      <c r="G36" s="7"/>
      <c r="H36" s="7"/>
      <c r="I36" s="7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2.75">
      <c r="A38" s="26" t="s">
        <v>33</v>
      </c>
      <c r="B38" s="26"/>
      <c r="C38" s="16"/>
      <c r="D38" s="16"/>
      <c r="E38" s="16"/>
      <c r="F38" s="26" t="s">
        <v>60</v>
      </c>
      <c r="G38" s="26"/>
      <c r="H38" s="26"/>
      <c r="I38" s="16"/>
    </row>
    <row r="39" spans="1:9" ht="12.75">
      <c r="A39" s="26" t="s">
        <v>34</v>
      </c>
      <c r="B39" s="26"/>
      <c r="C39" s="16"/>
      <c r="D39" s="16"/>
      <c r="E39" s="16"/>
      <c r="F39" s="26" t="s">
        <v>36</v>
      </c>
      <c r="G39" s="26"/>
      <c r="H39" s="26"/>
      <c r="I39" s="16"/>
    </row>
    <row r="40" spans="1:9" ht="12.75">
      <c r="A40" s="23"/>
      <c r="B40" s="23"/>
      <c r="C40" s="16"/>
      <c r="D40" s="16"/>
      <c r="E40" s="16"/>
      <c r="F40" s="23"/>
      <c r="G40" s="23"/>
      <c r="H40" s="23"/>
      <c r="I40" s="16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26" t="s">
        <v>63</v>
      </c>
      <c r="B42" s="26"/>
      <c r="C42" s="16"/>
      <c r="D42" s="16"/>
      <c r="E42" s="16"/>
      <c r="F42" s="27" t="s">
        <v>35</v>
      </c>
      <c r="G42" s="27"/>
      <c r="H42" s="27"/>
      <c r="I42" s="16"/>
    </row>
    <row r="43" spans="1:9" ht="12.75">
      <c r="A43" s="26" t="s">
        <v>64</v>
      </c>
      <c r="B43" s="26"/>
      <c r="C43" s="16"/>
      <c r="D43" s="16"/>
      <c r="E43" s="16"/>
      <c r="F43" s="32" t="s">
        <v>37</v>
      </c>
      <c r="G43" s="32"/>
      <c r="H43" s="32"/>
      <c r="I43" s="16"/>
    </row>
    <row r="44" spans="1:9" ht="12.75">
      <c r="A44" s="16"/>
      <c r="B44" s="16"/>
      <c r="C44" s="16"/>
      <c r="D44" s="16"/>
      <c r="E44" s="16"/>
      <c r="F44" s="27" t="s">
        <v>59</v>
      </c>
      <c r="G44" s="27"/>
      <c r="H44" s="27"/>
      <c r="I44" s="16"/>
    </row>
    <row r="45" spans="1:9" ht="12.75">
      <c r="A45" s="16"/>
      <c r="B45" s="16"/>
      <c r="C45" s="16"/>
      <c r="D45" s="16"/>
      <c r="E45" s="16"/>
      <c r="I45" s="16"/>
    </row>
  </sheetData>
  <sheetProtection/>
  <mergeCells count="54">
    <mergeCell ref="A6:I6"/>
    <mergeCell ref="A8:E8"/>
    <mergeCell ref="F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I11"/>
    <mergeCell ref="B12:C12"/>
    <mergeCell ref="D12:E12"/>
    <mergeCell ref="F12:G12"/>
    <mergeCell ref="H12:I12"/>
    <mergeCell ref="A13:E13"/>
    <mergeCell ref="F13:G13"/>
    <mergeCell ref="H13:I13"/>
    <mergeCell ref="B14:C14"/>
    <mergeCell ref="D14:E14"/>
    <mergeCell ref="F14:I14"/>
    <mergeCell ref="B15:C15"/>
    <mergeCell ref="D15:E15"/>
    <mergeCell ref="A17:I17"/>
    <mergeCell ref="A29:C29"/>
    <mergeCell ref="A30:C30"/>
    <mergeCell ref="B18:C18"/>
    <mergeCell ref="D18:E18"/>
    <mergeCell ref="F18:G18"/>
    <mergeCell ref="H18:I18"/>
    <mergeCell ref="A23:I23"/>
    <mergeCell ref="A24:C24"/>
    <mergeCell ref="F44:H44"/>
    <mergeCell ref="A31:C31"/>
    <mergeCell ref="A32:I32"/>
    <mergeCell ref="A33:C33"/>
    <mergeCell ref="A34:C34"/>
    <mergeCell ref="A35:C35"/>
    <mergeCell ref="A38:B38"/>
    <mergeCell ref="F38:H38"/>
    <mergeCell ref="F43:H43"/>
    <mergeCell ref="A1:F3"/>
    <mergeCell ref="A39:B39"/>
    <mergeCell ref="F39:H39"/>
    <mergeCell ref="A42:B42"/>
    <mergeCell ref="F42:H42"/>
    <mergeCell ref="A43:B43"/>
    <mergeCell ref="A25:C25"/>
    <mergeCell ref="A26:C26"/>
    <mergeCell ref="A27:C27"/>
    <mergeCell ref="A28:C28"/>
  </mergeCells>
  <printOptions/>
  <pageMargins left="0.51" right="0.51" top="0.59" bottom="0.59" header="0.51" footer="0.51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1" customWidth="1"/>
    <col min="2" max="2" width="17.421875" style="1" customWidth="1"/>
    <col min="3" max="3" width="18.7109375" style="1" customWidth="1"/>
    <col min="4" max="4" width="12.8515625" style="1" bestFit="1" customWidth="1"/>
    <col min="5" max="5" width="19.57421875" style="1" customWidth="1"/>
    <col min="6" max="6" width="12.8515625" style="1" bestFit="1" customWidth="1"/>
    <col min="7" max="7" width="15.140625" style="1" customWidth="1"/>
    <col min="8" max="8" width="12.8515625" style="1" bestFit="1" customWidth="1"/>
    <col min="9" max="9" width="16.28125" style="1" customWidth="1"/>
    <col min="10" max="16384" width="9.140625" style="1" customWidth="1"/>
  </cols>
  <sheetData>
    <row r="2" spans="1:6" ht="12.75" customHeight="1">
      <c r="A2" s="25" t="s">
        <v>0</v>
      </c>
      <c r="B2" s="25"/>
      <c r="C2" s="25"/>
      <c r="D2" s="25"/>
      <c r="E2" s="25"/>
      <c r="F2" s="25"/>
    </row>
    <row r="3" spans="1:6" ht="12.75" customHeight="1">
      <c r="A3" s="25"/>
      <c r="B3" s="25"/>
      <c r="C3" s="25"/>
      <c r="D3" s="25"/>
      <c r="E3" s="25"/>
      <c r="F3" s="25"/>
    </row>
    <row r="4" spans="1:6" ht="12.75">
      <c r="A4" s="25"/>
      <c r="B4" s="25"/>
      <c r="C4" s="25"/>
      <c r="D4" s="25"/>
      <c r="E4" s="25"/>
      <c r="F4" s="25"/>
    </row>
    <row r="5" ht="12.75"/>
    <row r="6" spans="1:9" ht="15.75">
      <c r="A6" s="2" t="s">
        <v>1</v>
      </c>
      <c r="I6" s="9" t="s">
        <v>62</v>
      </c>
    </row>
    <row r="7" ht="15.75">
      <c r="A7" s="2" t="s">
        <v>38</v>
      </c>
    </row>
    <row r="9" spans="1:9" ht="12.75">
      <c r="A9" s="42" t="s">
        <v>39</v>
      </c>
      <c r="B9" s="43"/>
      <c r="C9" s="43"/>
      <c r="D9" s="43"/>
      <c r="E9" s="43"/>
      <c r="F9" s="42" t="s">
        <v>40</v>
      </c>
      <c r="G9" s="43"/>
      <c r="H9" s="43"/>
      <c r="I9" s="43"/>
    </row>
    <row r="10" spans="1:9" ht="12.75">
      <c r="A10" s="13"/>
      <c r="B10" s="44" t="s">
        <v>6</v>
      </c>
      <c r="C10" s="43"/>
      <c r="D10" s="44" t="s">
        <v>41</v>
      </c>
      <c r="E10" s="43"/>
      <c r="F10" s="44" t="s">
        <v>42</v>
      </c>
      <c r="G10" s="43"/>
      <c r="H10" s="44" t="s">
        <v>43</v>
      </c>
      <c r="I10" s="43"/>
    </row>
    <row r="11" spans="1:9" ht="12.75">
      <c r="A11" s="14" t="s">
        <v>44</v>
      </c>
      <c r="B11" s="45">
        <v>286915000</v>
      </c>
      <c r="C11" s="46"/>
      <c r="D11" s="45">
        <v>138058884.09</v>
      </c>
      <c r="E11" s="46"/>
      <c r="F11" s="15"/>
      <c r="G11" s="16"/>
      <c r="H11" s="16"/>
      <c r="I11" s="17"/>
    </row>
    <row r="12" spans="1:9" ht="12.75">
      <c r="A12" s="14" t="s">
        <v>45</v>
      </c>
      <c r="B12" s="45">
        <v>78055000</v>
      </c>
      <c r="C12" s="46"/>
      <c r="D12" s="45">
        <v>29709792.99</v>
      </c>
      <c r="E12" s="46"/>
      <c r="F12" s="15"/>
      <c r="G12" s="16"/>
      <c r="H12" s="16"/>
      <c r="I12" s="17"/>
    </row>
    <row r="13" spans="1:9" ht="12.75">
      <c r="A13" s="14" t="s">
        <v>46</v>
      </c>
      <c r="B13" s="45">
        <v>329800000</v>
      </c>
      <c r="C13" s="46"/>
      <c r="D13" s="45">
        <v>157558901.75</v>
      </c>
      <c r="E13" s="46"/>
      <c r="F13" s="15"/>
      <c r="G13" s="16"/>
      <c r="H13" s="16"/>
      <c r="I13" s="17"/>
    </row>
    <row r="14" spans="1:9" ht="12.75">
      <c r="A14" s="18" t="s">
        <v>16</v>
      </c>
      <c r="B14" s="45">
        <f>SUM(B11:C13)</f>
        <v>694770000</v>
      </c>
      <c r="C14" s="46"/>
      <c r="D14" s="45">
        <f>SUM(D11:E13)</f>
        <v>325327578.83000004</v>
      </c>
      <c r="E14" s="46"/>
      <c r="F14" s="42" t="s">
        <v>16</v>
      </c>
      <c r="G14" s="43"/>
      <c r="H14" s="43"/>
      <c r="I14" s="43"/>
    </row>
    <row r="15" spans="1:9" ht="12.75">
      <c r="A15" s="14" t="s">
        <v>4</v>
      </c>
      <c r="B15" s="47">
        <v>-80361000</v>
      </c>
      <c r="C15" s="48"/>
      <c r="D15" s="47">
        <v>-37453738.81</v>
      </c>
      <c r="E15" s="48"/>
      <c r="F15" s="45">
        <f>SUM(B14*25%)</f>
        <v>173692500</v>
      </c>
      <c r="G15" s="46"/>
      <c r="H15" s="45">
        <f>SUM(D14*25%)</f>
        <v>81331894.70750001</v>
      </c>
      <c r="I15" s="46"/>
    </row>
    <row r="16" spans="1:9" ht="12.75">
      <c r="A16" s="18" t="s">
        <v>47</v>
      </c>
      <c r="B16" s="45">
        <f>SUM(B14:C15)</f>
        <v>614409000</v>
      </c>
      <c r="C16" s="46"/>
      <c r="D16" s="49">
        <f>SUM(D14:E15)</f>
        <v>287873840.02000004</v>
      </c>
      <c r="E16" s="50"/>
      <c r="F16" s="19"/>
      <c r="G16" s="8"/>
      <c r="H16" s="8"/>
      <c r="I16" s="20"/>
    </row>
    <row r="18" spans="1:9" ht="12.75">
      <c r="A18" s="42" t="s">
        <v>20</v>
      </c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>
      <c r="A20" s="13"/>
      <c r="B20" s="44" t="s">
        <v>48</v>
      </c>
      <c r="C20" s="43"/>
      <c r="D20" s="44" t="s">
        <v>49</v>
      </c>
      <c r="E20" s="43"/>
      <c r="F20" s="44" t="s">
        <v>50</v>
      </c>
      <c r="G20" s="43"/>
      <c r="H20" s="44" t="s">
        <v>24</v>
      </c>
      <c r="I20" s="43"/>
    </row>
    <row r="21" spans="1:9" ht="12.75">
      <c r="A21" s="13"/>
      <c r="B21" s="14" t="s">
        <v>25</v>
      </c>
      <c r="C21" s="14" t="s">
        <v>26</v>
      </c>
      <c r="D21" s="14" t="s">
        <v>25</v>
      </c>
      <c r="E21" s="14" t="s">
        <v>26</v>
      </c>
      <c r="F21" s="14" t="s">
        <v>25</v>
      </c>
      <c r="G21" s="14" t="s">
        <v>26</v>
      </c>
      <c r="H21" s="14" t="s">
        <v>25</v>
      </c>
      <c r="I21" s="14" t="s">
        <v>26</v>
      </c>
    </row>
    <row r="22" spans="1:9" ht="12.75">
      <c r="A22" s="18" t="s">
        <v>16</v>
      </c>
      <c r="B22" s="21">
        <f>SUM(B23:B26)</f>
        <v>213529400</v>
      </c>
      <c r="C22" s="21">
        <f aca="true" t="shared" si="0" ref="C22:I22">SUM(C23:C26)</f>
        <v>30.733825582566894</v>
      </c>
      <c r="D22" s="22">
        <f>SUM(D23:D26)</f>
        <v>110552056.08000001</v>
      </c>
      <c r="E22" s="22">
        <f t="shared" si="0"/>
        <v>33.981765848928845</v>
      </c>
      <c r="F22" s="22">
        <f t="shared" si="0"/>
        <v>65681068.11</v>
      </c>
      <c r="G22" s="22">
        <f t="shared" si="0"/>
        <v>20.189210009865672</v>
      </c>
      <c r="H22" s="22">
        <f t="shared" si="0"/>
        <v>60062621.400000006</v>
      </c>
      <c r="I22" s="22">
        <f t="shared" si="0"/>
        <v>18.462197891739677</v>
      </c>
    </row>
    <row r="23" spans="1:9" ht="12.75">
      <c r="A23" s="18" t="s">
        <v>51</v>
      </c>
      <c r="B23" s="21">
        <v>66093000</v>
      </c>
      <c r="C23" s="21">
        <f>SUM(B23/B14*100)</f>
        <v>9.512932337320263</v>
      </c>
      <c r="D23" s="21">
        <v>41048514.31</v>
      </c>
      <c r="E23" s="21">
        <f>SUM(D23/D14*100)</f>
        <v>12.617594382138106</v>
      </c>
      <c r="F23" s="21">
        <v>17496684.09</v>
      </c>
      <c r="G23" s="21">
        <f>SUM(F23/D14*100)</f>
        <v>5.378174255292047</v>
      </c>
      <c r="H23" s="21">
        <v>13645187.89</v>
      </c>
      <c r="I23" s="21">
        <f>SUM(H23/D14*100)</f>
        <v>4.194291777866854</v>
      </c>
    </row>
    <row r="24" spans="1:9" ht="12.75">
      <c r="A24" s="18" t="s">
        <v>52</v>
      </c>
      <c r="B24" s="21">
        <v>67075400</v>
      </c>
      <c r="C24" s="21">
        <f>SUM(B24/B14*100)</f>
        <v>9.654331649322797</v>
      </c>
      <c r="D24" s="21">
        <v>32049802.96</v>
      </c>
      <c r="E24" s="21">
        <f>SUM(D24/D14*100)</f>
        <v>9.85154811506086</v>
      </c>
      <c r="F24" s="21">
        <v>10730645.21</v>
      </c>
      <c r="G24" s="21">
        <f>SUM(F24/D14*100)</f>
        <v>3.2984124028437507</v>
      </c>
      <c r="H24" s="21">
        <v>8963694.7</v>
      </c>
      <c r="I24" s="21">
        <f>SUM(H24/D14*100)</f>
        <v>2.755282762142947</v>
      </c>
    </row>
    <row r="25" spans="1:9" ht="12.75">
      <c r="A25" s="18" t="s">
        <v>53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</row>
    <row r="26" spans="1:9" ht="12.75">
      <c r="A26" s="18" t="s">
        <v>4</v>
      </c>
      <c r="B26" s="21">
        <f>B15*-1</f>
        <v>80361000</v>
      </c>
      <c r="C26" s="21">
        <f>SUM(B26/B14*100)</f>
        <v>11.566561595923831</v>
      </c>
      <c r="D26" s="21">
        <f>D15*-1</f>
        <v>37453738.81</v>
      </c>
      <c r="E26" s="21">
        <f>SUM(D26/D14*100)</f>
        <v>11.512623351729875</v>
      </c>
      <c r="F26" s="21">
        <f>D26</f>
        <v>37453738.81</v>
      </c>
      <c r="G26" s="21">
        <f>SUM(F26/D14*100)</f>
        <v>11.512623351729875</v>
      </c>
      <c r="H26" s="21">
        <f>D26</f>
        <v>37453738.81</v>
      </c>
      <c r="I26" s="21">
        <f>SUM(H26/D14*100)</f>
        <v>11.512623351729875</v>
      </c>
    </row>
    <row r="27" ht="12.75">
      <c r="O27" s="24"/>
    </row>
    <row r="28" spans="1:9" ht="12.75">
      <c r="A28" s="42" t="s">
        <v>29</v>
      </c>
      <c r="B28" s="43"/>
      <c r="C28" s="43"/>
      <c r="D28" s="43"/>
      <c r="E28" s="43"/>
      <c r="F28" s="43"/>
      <c r="G28" s="43"/>
      <c r="H28" s="43"/>
      <c r="I28" s="43"/>
    </row>
    <row r="29" spans="1:9" ht="12.75">
      <c r="A29" s="42" t="s">
        <v>51</v>
      </c>
      <c r="B29" s="43"/>
      <c r="C29" s="43"/>
      <c r="D29" s="13"/>
      <c r="E29" s="13"/>
      <c r="F29" s="13"/>
      <c r="G29" s="13"/>
      <c r="H29" s="13"/>
      <c r="I29" s="13"/>
    </row>
    <row r="30" spans="1:9" ht="12.75">
      <c r="A30" s="44" t="s">
        <v>54</v>
      </c>
      <c r="B30" s="43"/>
      <c r="C30" s="43"/>
      <c r="D30" s="21">
        <v>90651.21</v>
      </c>
      <c r="E30" s="21">
        <f>SUM(D30/D14*100)</f>
        <v>0.02786459430399837</v>
      </c>
      <c r="F30" s="21">
        <f>D30</f>
        <v>90651.21</v>
      </c>
      <c r="G30" s="21">
        <f>E30</f>
        <v>0.02786459430399837</v>
      </c>
      <c r="H30" s="21">
        <f>D30</f>
        <v>90651.21</v>
      </c>
      <c r="I30" s="21">
        <f>E30</f>
        <v>0.02786459430399837</v>
      </c>
    </row>
    <row r="31" spans="1:9" ht="12.75">
      <c r="A31" s="42" t="s">
        <v>55</v>
      </c>
      <c r="B31" s="43"/>
      <c r="C31" s="43"/>
      <c r="D31" s="13"/>
      <c r="E31" s="13"/>
      <c r="F31" s="13"/>
      <c r="G31" s="13"/>
      <c r="H31" s="13"/>
      <c r="I31" s="13"/>
    </row>
    <row r="32" spans="1:9" ht="12.75">
      <c r="A32" s="44" t="s">
        <v>54</v>
      </c>
      <c r="B32" s="43"/>
      <c r="C32" s="43"/>
      <c r="D32" s="21">
        <v>0</v>
      </c>
      <c r="E32" s="21">
        <f>SUM(D32/D14*100)</f>
        <v>0</v>
      </c>
      <c r="F32" s="21">
        <f>D32</f>
        <v>0</v>
      </c>
      <c r="G32" s="21">
        <f>E32</f>
        <v>0</v>
      </c>
      <c r="H32" s="21">
        <f>D32</f>
        <v>0</v>
      </c>
      <c r="I32" s="21">
        <f>E32</f>
        <v>0</v>
      </c>
    </row>
    <row r="33" spans="1:9" ht="12.75">
      <c r="A33" s="42" t="s">
        <v>56</v>
      </c>
      <c r="B33" s="43"/>
      <c r="C33" s="43"/>
      <c r="D33" s="21">
        <v>0</v>
      </c>
      <c r="E33" s="21">
        <v>0</v>
      </c>
      <c r="F33" s="21">
        <v>0</v>
      </c>
      <c r="G33" s="21">
        <v>0</v>
      </c>
      <c r="H33" s="21">
        <f>FUNDEB!H10-FUNDEB!H33</f>
        <v>10135860.310000002</v>
      </c>
      <c r="I33" s="21">
        <f>SUM(H33/D14*100)</f>
        <v>3.1155859415461657</v>
      </c>
    </row>
    <row r="35" spans="1:9" ht="12.75">
      <c r="A35" s="42" t="s">
        <v>32</v>
      </c>
      <c r="B35" s="43"/>
      <c r="C35" s="43"/>
      <c r="D35" s="43"/>
      <c r="E35" s="43"/>
      <c r="F35" s="43"/>
      <c r="G35" s="43"/>
      <c r="H35" s="43"/>
      <c r="I35" s="43"/>
    </row>
    <row r="36" spans="1:9" ht="12.75">
      <c r="A36" s="42" t="s">
        <v>16</v>
      </c>
      <c r="B36" s="43"/>
      <c r="C36" s="43"/>
      <c r="D36" s="22">
        <f aca="true" t="shared" si="1" ref="D36:I36">SUM(D37:D40)</f>
        <v>110461404.87</v>
      </c>
      <c r="E36" s="21">
        <f t="shared" si="1"/>
        <v>33.95390125462484</v>
      </c>
      <c r="F36" s="21">
        <f t="shared" si="1"/>
        <v>65590416.900000006</v>
      </c>
      <c r="G36" s="21">
        <f t="shared" si="1"/>
        <v>20.161345415561676</v>
      </c>
      <c r="H36" s="21">
        <f t="shared" si="1"/>
        <v>49836109.879999995</v>
      </c>
      <c r="I36" s="21">
        <f t="shared" si="1"/>
        <v>15.318747355889514</v>
      </c>
    </row>
    <row r="37" spans="1:9" ht="12.75">
      <c r="A37" s="42" t="s">
        <v>51</v>
      </c>
      <c r="B37" s="43"/>
      <c r="C37" s="43"/>
      <c r="D37" s="22">
        <f>SUM(D23-D30)</f>
        <v>40957863.1</v>
      </c>
      <c r="E37" s="21">
        <f>SUM(E23-E30)</f>
        <v>12.589729787834107</v>
      </c>
      <c r="F37" s="21">
        <f>SUM(F23-F30)</f>
        <v>17406032.88</v>
      </c>
      <c r="G37" s="21">
        <f>SUM(G23-G30)</f>
        <v>5.3503096609880485</v>
      </c>
      <c r="H37" s="21">
        <f>SUM(H23-H30)</f>
        <v>13554536.68</v>
      </c>
      <c r="I37" s="21">
        <f>SUM(I23-I30)</f>
        <v>4.166427183562856</v>
      </c>
    </row>
    <row r="38" spans="1:9" ht="12.75">
      <c r="A38" s="42" t="s">
        <v>57</v>
      </c>
      <c r="B38" s="43"/>
      <c r="C38" s="43"/>
      <c r="D38" s="22">
        <f>SUM(D24-D31)</f>
        <v>32049802.96</v>
      </c>
      <c r="E38" s="21">
        <f>SUM(E24-E32)</f>
        <v>9.85154811506086</v>
      </c>
      <c r="F38" s="21">
        <f>SUM(F24-F32)</f>
        <v>10730645.21</v>
      </c>
      <c r="G38" s="21">
        <f>SUM(G24-G32)</f>
        <v>3.2984124028437507</v>
      </c>
      <c r="H38" s="21">
        <f>SUM(H24-H32)</f>
        <v>8963694.7</v>
      </c>
      <c r="I38" s="21">
        <f>SUM(I24-I32)</f>
        <v>2.755282762142947</v>
      </c>
    </row>
    <row r="39" spans="1:9" ht="12.75">
      <c r="A39" s="42" t="s">
        <v>53</v>
      </c>
      <c r="B39" s="43"/>
      <c r="C39" s="43"/>
      <c r="D39" s="22">
        <f aca="true" t="shared" si="2" ref="D39:I39">SUM(D25)</f>
        <v>0</v>
      </c>
      <c r="E39" s="21">
        <f t="shared" si="2"/>
        <v>0</v>
      </c>
      <c r="F39" s="21">
        <f t="shared" si="2"/>
        <v>0</v>
      </c>
      <c r="G39" s="21">
        <f t="shared" si="2"/>
        <v>0</v>
      </c>
      <c r="H39" s="21">
        <f t="shared" si="2"/>
        <v>0</v>
      </c>
      <c r="I39" s="21">
        <f t="shared" si="2"/>
        <v>0</v>
      </c>
    </row>
    <row r="40" spans="1:9" ht="12.75">
      <c r="A40" s="42" t="s">
        <v>4</v>
      </c>
      <c r="B40" s="43"/>
      <c r="C40" s="43"/>
      <c r="D40" s="22">
        <f>SUM(D26-D33)</f>
        <v>37453738.81</v>
      </c>
      <c r="E40" s="21">
        <f>SUM(E26-E33)</f>
        <v>11.512623351729875</v>
      </c>
      <c r="F40" s="21">
        <f>SUM(F26-F33)</f>
        <v>37453738.81</v>
      </c>
      <c r="G40" s="21">
        <f>SUM(G26-G33)</f>
        <v>11.512623351729875</v>
      </c>
      <c r="H40" s="21">
        <f>SUM(H26-H33)</f>
        <v>27317878.5</v>
      </c>
      <c r="I40" s="21">
        <f>SUM(I26-I33)</f>
        <v>8.39703741018371</v>
      </c>
    </row>
    <row r="43" spans="1:9" ht="12.75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12.75">
      <c r="A44" s="26" t="s">
        <v>33</v>
      </c>
      <c r="B44" s="26"/>
      <c r="C44" s="16"/>
      <c r="D44" s="16"/>
      <c r="E44" s="16"/>
      <c r="F44" s="26" t="s">
        <v>60</v>
      </c>
      <c r="G44" s="26"/>
      <c r="H44" s="26"/>
      <c r="I44" s="26"/>
    </row>
    <row r="45" spans="1:9" ht="12.75">
      <c r="A45" s="26" t="s">
        <v>34</v>
      </c>
      <c r="B45" s="26"/>
      <c r="C45" s="16"/>
      <c r="D45" s="16"/>
      <c r="E45" s="16"/>
      <c r="F45" s="26" t="s">
        <v>58</v>
      </c>
      <c r="G45" s="26"/>
      <c r="H45" s="26"/>
      <c r="I45" s="26"/>
    </row>
    <row r="46" spans="1:9" ht="12.75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26" t="s">
        <v>63</v>
      </c>
      <c r="B48" s="26"/>
      <c r="C48" s="16"/>
      <c r="D48" s="16"/>
      <c r="E48" s="16"/>
      <c r="F48" s="27" t="s">
        <v>35</v>
      </c>
      <c r="G48" s="27"/>
      <c r="H48" s="27"/>
      <c r="I48" s="27"/>
    </row>
    <row r="49" spans="1:9" ht="12.75">
      <c r="A49" s="26" t="s">
        <v>64</v>
      </c>
      <c r="B49" s="26"/>
      <c r="C49" s="16"/>
      <c r="D49" s="16"/>
      <c r="E49" s="16"/>
      <c r="F49" s="32" t="s">
        <v>37</v>
      </c>
      <c r="G49" s="32"/>
      <c r="H49" s="32"/>
      <c r="I49" s="32"/>
    </row>
    <row r="50" spans="1:9" ht="12.75">
      <c r="A50" s="16"/>
      <c r="B50" s="16"/>
      <c r="C50" s="16"/>
      <c r="D50" s="16"/>
      <c r="E50" s="16"/>
      <c r="F50" s="27" t="s">
        <v>59</v>
      </c>
      <c r="G50" s="27"/>
      <c r="H50" s="27"/>
      <c r="I50" s="27"/>
    </row>
    <row r="51" spans="1:5" ht="12.75">
      <c r="A51" s="16"/>
      <c r="B51" s="16"/>
      <c r="C51" s="16"/>
      <c r="D51" s="16"/>
      <c r="E51" s="16"/>
    </row>
  </sheetData>
  <sheetProtection/>
  <mergeCells count="48">
    <mergeCell ref="F44:I44"/>
    <mergeCell ref="F45:I45"/>
    <mergeCell ref="F50:I50"/>
    <mergeCell ref="F49:I49"/>
    <mergeCell ref="A49:B49"/>
    <mergeCell ref="A44:B44"/>
    <mergeCell ref="A45:B45"/>
    <mergeCell ref="A48:B48"/>
    <mergeCell ref="F48:I48"/>
    <mergeCell ref="A35:I35"/>
    <mergeCell ref="A36:C36"/>
    <mergeCell ref="A37:C37"/>
    <mergeCell ref="A38:C38"/>
    <mergeCell ref="A39:C39"/>
    <mergeCell ref="A40:C40"/>
    <mergeCell ref="A28:I28"/>
    <mergeCell ref="A29:C29"/>
    <mergeCell ref="A30:C30"/>
    <mergeCell ref="A31:C31"/>
    <mergeCell ref="A32:C32"/>
    <mergeCell ref="A33:C33"/>
    <mergeCell ref="B16:C16"/>
    <mergeCell ref="D16:E16"/>
    <mergeCell ref="A18:I18"/>
    <mergeCell ref="B20:C20"/>
    <mergeCell ref="D20:E20"/>
    <mergeCell ref="F20:G20"/>
    <mergeCell ref="H20:I20"/>
    <mergeCell ref="B14:C14"/>
    <mergeCell ref="D14:E14"/>
    <mergeCell ref="F14:I14"/>
    <mergeCell ref="B15:C15"/>
    <mergeCell ref="D15:E15"/>
    <mergeCell ref="F15:G15"/>
    <mergeCell ref="H15:I15"/>
    <mergeCell ref="B11:C11"/>
    <mergeCell ref="D11:E11"/>
    <mergeCell ref="B12:C12"/>
    <mergeCell ref="D12:E12"/>
    <mergeCell ref="B13:C13"/>
    <mergeCell ref="D13:E13"/>
    <mergeCell ref="A2:F4"/>
    <mergeCell ref="A9:E9"/>
    <mergeCell ref="F9:I9"/>
    <mergeCell ref="B10:C10"/>
    <mergeCell ref="D10:E10"/>
    <mergeCell ref="F10:G10"/>
    <mergeCell ref="H10:I10"/>
  </mergeCells>
  <printOptions horizontalCentered="1"/>
  <pageMargins left="0.2" right="0.2" top="0.39" bottom="0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Luis Henrique Bortoletto</cp:lastModifiedBy>
  <cp:lastPrinted>2020-03-23T13:04:43Z</cp:lastPrinted>
  <dcterms:created xsi:type="dcterms:W3CDTF">2012-01-25T11:45:17Z</dcterms:created>
  <dcterms:modified xsi:type="dcterms:W3CDTF">2021-05-25T19:50:15Z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